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2021\00-DESPACHO\ENTRADA\Edgard\Bombas de Irrigação - SEDE\"/>
    </mc:Choice>
  </mc:AlternateContent>
  <xr:revisionPtr revIDLastSave="0" documentId="13_ncr:1_{5BC6DD62-4131-4DFD-AA2C-499FE689B52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H62" i="1"/>
  <c r="H60" i="1"/>
  <c r="H57" i="1"/>
  <c r="H58" i="1"/>
  <c r="H56" i="1"/>
  <c r="H54" i="1"/>
  <c r="H52" i="1"/>
  <c r="H51" i="1"/>
  <c r="H43" i="1"/>
  <c r="H44" i="1"/>
  <c r="H45" i="1"/>
  <c r="H46" i="1"/>
  <c r="H47" i="1"/>
  <c r="H48" i="1"/>
  <c r="H49" i="1"/>
  <c r="H42" i="1"/>
  <c r="H36" i="1"/>
  <c r="H37" i="1"/>
  <c r="H38" i="1"/>
  <c r="H39" i="1"/>
  <c r="H40" i="1"/>
  <c r="H35" i="1"/>
  <c r="H30" i="1"/>
  <c r="H31" i="1"/>
  <c r="H32" i="1"/>
  <c r="H3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4" i="1"/>
  <c r="H11" i="1"/>
  <c r="H12" i="1"/>
  <c r="H10" i="1"/>
  <c r="H7" i="1"/>
  <c r="H8" i="1"/>
  <c r="H6" i="1"/>
  <c r="I62" i="1"/>
  <c r="J62" i="1" s="1"/>
  <c r="I51" i="1"/>
  <c r="J51" i="1" s="1"/>
  <c r="I52" i="1"/>
  <c r="J52" i="1" s="1"/>
  <c r="I54" i="1"/>
  <c r="J54" i="1" s="1"/>
  <c r="J53" i="1" s="1"/>
  <c r="I56" i="1"/>
  <c r="J56" i="1" s="1"/>
  <c r="I57" i="1"/>
  <c r="J57" i="1" s="1"/>
  <c r="I58" i="1"/>
  <c r="J58" i="1" s="1"/>
  <c r="I60" i="1"/>
  <c r="J60" i="1" s="1"/>
  <c r="I61" i="1"/>
  <c r="J61" i="1" s="1"/>
  <c r="I37" i="1"/>
  <c r="J37" i="1" s="1"/>
  <c r="I38" i="1"/>
  <c r="J38" i="1" s="1"/>
  <c r="I39" i="1"/>
  <c r="J39" i="1" s="1"/>
  <c r="I40" i="1"/>
  <c r="J40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5" i="1"/>
  <c r="J35" i="1" s="1"/>
  <c r="I36" i="1"/>
  <c r="J36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7" i="1"/>
  <c r="J7" i="1" s="1"/>
  <c r="I8" i="1"/>
  <c r="J8" i="1" s="1"/>
  <c r="I6" i="1"/>
  <c r="J6" i="1" s="1"/>
  <c r="I64" i="1" l="1"/>
  <c r="I65" i="1" s="1"/>
  <c r="I66" i="1" s="1"/>
  <c r="J34" i="1"/>
  <c r="J55" i="1"/>
  <c r="J50" i="1"/>
  <c r="J59" i="1"/>
  <c r="J9" i="1"/>
  <c r="J5" i="1"/>
  <c r="J41" i="1"/>
  <c r="J13" i="1"/>
  <c r="K27" i="1" l="1"/>
  <c r="K19" i="1"/>
  <c r="K24" i="1"/>
  <c r="K47" i="1"/>
  <c r="K14" i="1"/>
  <c r="K37" i="1"/>
  <c r="K26" i="1"/>
  <c r="K51" i="1"/>
  <c r="K22" i="1"/>
  <c r="K46" i="1"/>
  <c r="K52" i="1"/>
  <c r="K40" i="1"/>
  <c r="K61" i="1"/>
  <c r="K23" i="1" l="1"/>
  <c r="K39" i="1"/>
  <c r="K17" i="1"/>
  <c r="K44" i="1"/>
  <c r="K21" i="1"/>
  <c r="K57" i="1"/>
  <c r="K30" i="1"/>
  <c r="K7" i="1"/>
  <c r="K42" i="1"/>
  <c r="K18" i="1"/>
  <c r="K49" i="1"/>
  <c r="K60" i="1"/>
  <c r="K33" i="1"/>
  <c r="K11" i="1"/>
  <c r="K38" i="1"/>
  <c r="K16" i="1"/>
  <c r="K48" i="1"/>
  <c r="K25" i="1"/>
  <c r="K62" i="1"/>
  <c r="K35" i="1"/>
  <c r="K12" i="1"/>
  <c r="K15" i="1"/>
  <c r="K28" i="1"/>
  <c r="K58" i="1"/>
  <c r="K32" i="1"/>
  <c r="K8" i="1"/>
  <c r="K43" i="1"/>
  <c r="K20" i="1"/>
  <c r="K54" i="1"/>
  <c r="K53" i="1" s="1"/>
  <c r="K29" i="1"/>
  <c r="K36" i="1"/>
  <c r="K6" i="1"/>
  <c r="K45" i="1"/>
  <c r="K10" i="1"/>
  <c r="K31" i="1"/>
  <c r="K56" i="1"/>
  <c r="K50" i="1"/>
  <c r="K59" i="1" l="1"/>
  <c r="K9" i="1"/>
  <c r="K5" i="1"/>
  <c r="K13" i="1"/>
  <c r="K34" i="1"/>
  <c r="K41" i="1"/>
  <c r="K55" i="1"/>
</calcChain>
</file>

<file path=xl/sharedStrings.xml><?xml version="1.0" encoding="utf-8"?>
<sst xmlns="http://schemas.openxmlformats.org/spreadsheetml/2006/main" count="287" uniqueCount="199">
  <si>
    <t>Obra</t>
  </si>
  <si>
    <t>Bancos</t>
  </si>
  <si>
    <t>Encargos Sociais</t>
  </si>
  <si>
    <t>REFORMA E ADEQUAÇÃO DA CASA DE BOMBAS E RESERVATÓRIO DE IRRIGAÇÃO SEDE FHE POUPEX - BRASILIA DF</t>
  </si>
  <si>
    <t xml:space="preserve">SINAPI - 03/2023 - Distrito Federal
SBC - 04/2023 - Distrito Federal
SICRO3 - 01/2023 - Distrito Federal
ORSE - 02/2023 - Sergipe
SEDOP - 02/2023 - Pará
SEINFRA - 026 - Ceará
SETOP - 01/2023 - Minas Gerais
IOPES - 02/2023 - Espírito Santo
SIURB - 07/2022 - São Paulo
SIURB INFRA - 07/2022 - São Paulo
SUDECAP - 02/2023 - Minas Gerais
CPOS - 03/2023 - São Paulo
FDE - 01/2023 - São Paulo
AGESUL - 01/2023 - Mato Grosso do Sul
AGETOP CIVIL - 03/2023 - Goiás
AGETOP RODOVIARIA - 03/2023 - Goiás
CAEMA - 12/2019 - Maranhão
EMBASA - 01/2023 - Bahia
CAERN - 11/2022 - Rio Grande do Norte
COMPESA - 01/2023 - Pernambuco
EMOP - 02/2023 - Rio de Janeiro
DERPR - 02/2023 - Paraná
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</si>
  <si>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</si>
  <si>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</si>
  <si>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</si>
  <si>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</si>
  <si>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</si>
  <si>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</si>
  <si>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</si>
  <si>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</si>
  <si>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</si>
  <si>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</si>
  <si>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</si>
  <si>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</si>
  <si>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</si>
  <si>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</t>
  </si>
  <si>
    <t xml:space="preserve"> 1.1 </t>
  </si>
  <si>
    <t xml:space="preserve"> 00000095 </t>
  </si>
  <si>
    <t>Próprio</t>
  </si>
  <si>
    <t>ART</t>
  </si>
  <si>
    <t>UN</t>
  </si>
  <si>
    <t xml:space="preserve"> 91677 </t>
  </si>
  <si>
    <t>SINAPI</t>
  </si>
  <si>
    <t>ENGENHEIRO ELETRICISTA COM ENCARGOS COMPLEMENTARES</t>
  </si>
  <si>
    <t>H</t>
  </si>
  <si>
    <t xml:space="preserve"> 88265 </t>
  </si>
  <si>
    <t>ELETRICISTA INDUSTRIAL COM ENCARGOS COMPLEMENTARES</t>
  </si>
  <si>
    <t xml:space="preserve"> 2 </t>
  </si>
  <si>
    <t>QUADROS</t>
  </si>
  <si>
    <t xml:space="preserve"> 2.1 </t>
  </si>
  <si>
    <t xml:space="preserve"> 066372 </t>
  </si>
  <si>
    <t>SBC</t>
  </si>
  <si>
    <t>QUADRO DE DISTRIBUICAO EMBUTIR 44 DISJUNTORES +BARRAMENTO</t>
  </si>
  <si>
    <t xml:space="preserve"> 2.2 </t>
  </si>
  <si>
    <t xml:space="preserve"> 064367 </t>
  </si>
  <si>
    <t>QUADRO DISTRIBUJICAO 24 CIRCUITOS</t>
  </si>
  <si>
    <t xml:space="preserve"> 2.3 </t>
  </si>
  <si>
    <t xml:space="preserve"> 066363 </t>
  </si>
  <si>
    <t>QUADRO DE DISTRIBUICAO 15 DISJUNTORES 100A + BARRAMENTO</t>
  </si>
  <si>
    <t xml:space="preserve"> 3 </t>
  </si>
  <si>
    <t>ELEMENTOS ELÉTRICOS DOS QUADROS</t>
  </si>
  <si>
    <t xml:space="preserve"> 3.1 </t>
  </si>
  <si>
    <t xml:space="preserve"> 060455 </t>
  </si>
  <si>
    <t>PISCA ALARME LED SINALIZADOR INTERMITENTE DE ALARME ATIVADO</t>
  </si>
  <si>
    <t xml:space="preserve"> 3.3 </t>
  </si>
  <si>
    <t xml:space="preserve"> 062879 </t>
  </si>
  <si>
    <t>TOMADA - ACOPLAMENTO 2P+T 16A 220/240V N3056 STECK</t>
  </si>
  <si>
    <t xml:space="preserve"> 3.4 </t>
  </si>
  <si>
    <t xml:space="preserve"> 062072 </t>
  </si>
  <si>
    <t>TOMADA EMBUTIR 3X16A 220/240V S3046 STECK</t>
  </si>
  <si>
    <t xml:space="preserve"> 3.5 </t>
  </si>
  <si>
    <t xml:space="preserve"> 058790 </t>
  </si>
  <si>
    <t>BOTOEIRA PARA ACIONAMENTO DE BOMBA DE INCENDIO</t>
  </si>
  <si>
    <t xml:space="preserve"> 3.6 </t>
  </si>
  <si>
    <t xml:space="preserve"> 93671 </t>
  </si>
  <si>
    <t>DISJUNTOR TRIPOLAR TIPO DIN, CORRENTE NOMINAL DE 32A - FORNECIMENTO E INSTALAÇÃO. AF_10/2020</t>
  </si>
  <si>
    <t xml:space="preserve"> 3.7 </t>
  </si>
  <si>
    <t xml:space="preserve"> 93657 </t>
  </si>
  <si>
    <t>DISJUNTOR MONOPOLAR TIPO DIN, CORRENTE NOMINAL DE 32A - FORNECIMENTO E INSTALAÇÃO. AF_10/2020</t>
  </si>
  <si>
    <t xml:space="preserve"> 3.8 </t>
  </si>
  <si>
    <t xml:space="preserve"> 3820 </t>
  </si>
  <si>
    <t>ORSE</t>
  </si>
  <si>
    <t>Relé de tempo 7PV00 20s 220V</t>
  </si>
  <si>
    <t>un</t>
  </si>
  <si>
    <t xml:space="preserve"> 3.9 </t>
  </si>
  <si>
    <t xml:space="preserve"> 060070 </t>
  </si>
  <si>
    <t>RELE RNW-ES DE NÍVEL</t>
  </si>
  <si>
    <t xml:space="preserve"> 3.10 </t>
  </si>
  <si>
    <t xml:space="preserve"> 064568 </t>
  </si>
  <si>
    <t>RELE RB Conds - RELÉ BOMBA</t>
  </si>
  <si>
    <t xml:space="preserve"> 3.11 </t>
  </si>
  <si>
    <t xml:space="preserve"> 063801 </t>
  </si>
  <si>
    <t>CONTATOR 25A 220V 3RT10 26-1AN10 SIEMENS</t>
  </si>
  <si>
    <t xml:space="preserve"> 3.12 </t>
  </si>
  <si>
    <t xml:space="preserve"> 064560 </t>
  </si>
  <si>
    <t>CONTATOR 9A AUXILIAR (2NA+2NF), 3RH112 SIEMENS</t>
  </si>
  <si>
    <t xml:space="preserve"> 3.13 </t>
  </si>
  <si>
    <t xml:space="preserve"> 070840 </t>
  </si>
  <si>
    <t>AGETOP CIVIL</t>
  </si>
  <si>
    <t>SOFT STARTER SSW-07  15 A - CHAVE PARTIDA MOTOR TRIFÁSICA</t>
  </si>
  <si>
    <t>Un</t>
  </si>
  <si>
    <t xml:space="preserve"> 3.14 </t>
  </si>
  <si>
    <t xml:space="preserve"> 064563 </t>
  </si>
  <si>
    <t>DISPOSITIVO PROTETOR DE SURTO 220V OU 127V, 20 KA, TRIFASICO</t>
  </si>
  <si>
    <t xml:space="preserve"> 3.15 </t>
  </si>
  <si>
    <t xml:space="preserve"> 064020 </t>
  </si>
  <si>
    <t>BLOCO DE DISTRIBUIÇÃO SIBRATEC - BARRAMENTO TRIFASICO 100A PARA ATE 34 DISJUNTORES CEMAR</t>
  </si>
  <si>
    <t xml:space="preserve"> 3.16 </t>
  </si>
  <si>
    <t xml:space="preserve"> 064562 </t>
  </si>
  <si>
    <t>PROGRAMADOR HORARIO DIG.BIV.DIARIO/SEMANAL COEL BWT40HRR</t>
  </si>
  <si>
    <t xml:space="preserve"> 3.17 </t>
  </si>
  <si>
    <t xml:space="preserve"> 063590 </t>
  </si>
  <si>
    <t>BLOCO DE CONTATO AUXILIAR (1NA+1NF)</t>
  </si>
  <si>
    <t xml:space="preserve"> 3.18 </t>
  </si>
  <si>
    <t xml:space="preserve"> 071640 </t>
  </si>
  <si>
    <t>LUMINÁRIA TIPO SINALIZADOR PARA 01 LÂMPADA</t>
  </si>
  <si>
    <t xml:space="preserve"> 3.19 </t>
  </si>
  <si>
    <t xml:space="preserve"> C4037 </t>
  </si>
  <si>
    <t>SEINFRA</t>
  </si>
  <si>
    <t>CHAVE SELETORA DE 3 POSIÇÕES - INSTALADO</t>
  </si>
  <si>
    <t xml:space="preserve"> 3.20 </t>
  </si>
  <si>
    <t xml:space="preserve"> 070286 </t>
  </si>
  <si>
    <t>BORNE TERMINAL SAK 4 MM2</t>
  </si>
  <si>
    <t xml:space="preserve"> 3.21 </t>
  </si>
  <si>
    <t xml:space="preserve"> 4202 </t>
  </si>
  <si>
    <t>Prensa cabo de 3/4", fornecimento</t>
  </si>
  <si>
    <t xml:space="preserve"> 4 </t>
  </si>
  <si>
    <t>CABOS</t>
  </si>
  <si>
    <t xml:space="preserve"> 4.1 </t>
  </si>
  <si>
    <t xml:space="preserve"> 91930 </t>
  </si>
  <si>
    <t>CABO DE COBRE FLEXÍVEL ISOLADO, 6 MM², ANTI-CHAMA 450/750 V, PARA CIRCUITOS TERMINAIS - FORNECIMENTO E INSTALAÇÃO. AF_03/2023</t>
  </si>
  <si>
    <t>M</t>
  </si>
  <si>
    <t xml:space="preserve"> 4.2 </t>
  </si>
  <si>
    <t xml:space="preserve"> 91924 </t>
  </si>
  <si>
    <t>CABO DE COBRE FLEXÍVEL ISOLADO, 1,5 MM², ANTI-CHAMA 450/750 V, PARA CIRCUITOS TERMINAIS - FORNECIMENTO E INSTALAÇÃO. AF_03/2023</t>
  </si>
  <si>
    <t xml:space="preserve"> 4.3 </t>
  </si>
  <si>
    <t xml:space="preserve"> 91926 </t>
  </si>
  <si>
    <t>CABO DE COBRE FLEXÍVEL ISOLADO, 2,5 MM², ANTI-CHAMA 450/750 V, PARA CIRCUITOS TERMINAIS - FORNECIMENTO E INSTALAÇÃO. AF_03/2023</t>
  </si>
  <si>
    <t xml:space="preserve"> 4.4 </t>
  </si>
  <si>
    <t xml:space="preserve"> 101561 </t>
  </si>
  <si>
    <t>CABO DE COBRE FLEXÍVEL ISOLADO, 16 MM², 0,6/1,0 KV, PARA REDE AÉREA DE DISTRIBUIÇÃO DE ENERGIA ELÉTRICA DE BAIXA TENSÃO - FORNECIMENTO E INSTALAÇÃO. AF_07/2020</t>
  </si>
  <si>
    <t xml:space="preserve"> 4.5 </t>
  </si>
  <si>
    <t xml:space="preserve"> 063436 </t>
  </si>
  <si>
    <t>CABO PP CORDPLAST 4 CONDUTORES 450/750V 10,0mm2</t>
  </si>
  <si>
    <t xml:space="preserve"> 4.6 </t>
  </si>
  <si>
    <t xml:space="preserve"> 063300 </t>
  </si>
  <si>
    <t>CABO PP CORDPLAST 3 CONDUTORES 450/750V 2,50mm2</t>
  </si>
  <si>
    <t xml:space="preserve"> 5 </t>
  </si>
  <si>
    <t>TUBULAÇÃO E FIXAÇÃO</t>
  </si>
  <si>
    <t xml:space="preserve"> 5.1 </t>
  </si>
  <si>
    <t xml:space="preserve"> 92688 </t>
  </si>
  <si>
    <t>TUBO DE AÇO GALVANIZADO COM COSTURA, CLASSE MÉDIA, CONEXÃO ROSQUEADA, DN 20 (3/4"), INSTALADO EM RAMAIS E SUB-RAMAIS DE GÁS - FORNECIMENTO E INSTALAÇÃO. AF_10/2020</t>
  </si>
  <si>
    <t xml:space="preserve"> 5.2 </t>
  </si>
  <si>
    <t xml:space="preserve"> 92341 </t>
  </si>
  <si>
    <t>TUBO DE AÇO GALVANIZADO COM COSTURA, CLASSE MÉDIA, DN 50 (2"), CONEXÃO ROSQUEADA, INSTALADO EM PRUMADAS - FORNECIMENTO E INSTALAÇÃO. AF_10/2020</t>
  </si>
  <si>
    <t xml:space="preserve"> 5.3 </t>
  </si>
  <si>
    <t xml:space="preserve"> 89772 </t>
  </si>
  <si>
    <t>TUBO, CPVC, SOLDÁVEL, DN 54MM, INSTALADO EM PRUMADA DE ÁGUA   FORNECIMENTO E INSTALAÇÃO. AF_06/2022</t>
  </si>
  <si>
    <t xml:space="preserve"> 5.4 </t>
  </si>
  <si>
    <t xml:space="preserve"> 95780 </t>
  </si>
  <si>
    <t>CONDULETE DE ALUMÍNIO, TIPO B, PARA ELETRODUTO DE AÇO GALVANIZADO DN 25 MM (1</t>
  </si>
  <si>
    <t xml:space="preserve"> 5.5 </t>
  </si>
  <si>
    <t xml:space="preserve"> 89447 </t>
  </si>
  <si>
    <t>TUBO, PVC, SOLDÁVEL, DN 32MM, INSTALADO EM PRUMADA DE ÁGUA - FORNECIMENTO E INSTALAÇÃO. AF_06/2022</t>
  </si>
  <si>
    <t xml:space="preserve"> 5.6 </t>
  </si>
  <si>
    <t xml:space="preserve"> 052980 </t>
  </si>
  <si>
    <t>CONJUNTO DE FIXACAO PARA TUBULACAO</t>
  </si>
  <si>
    <t xml:space="preserve"> 5.7 </t>
  </si>
  <si>
    <t xml:space="preserve"> 200076 </t>
  </si>
  <si>
    <t>DESCIDA PRUMADA COM CORRENTE DE ACO</t>
  </si>
  <si>
    <t xml:space="preserve"> 5.9 </t>
  </si>
  <si>
    <t xml:space="preserve"> 10679 </t>
  </si>
  <si>
    <t>Serviço de furo em laje de concreto armado com Ø=110mm e esp=15cm</t>
  </si>
  <si>
    <t xml:space="preserve"> 6 </t>
  </si>
  <si>
    <t>BOMBA</t>
  </si>
  <si>
    <t xml:space="preserve"> 6.1 </t>
  </si>
  <si>
    <t xml:space="preserve"> 053823 </t>
  </si>
  <si>
    <t>BOMBA SUBMERSIVEL BCS-220 3 CV TRIFASICA PARA AGUAS SERVIDAS</t>
  </si>
  <si>
    <t xml:space="preserve"> 102137 </t>
  </si>
  <si>
    <t>CHAVE DE BOIA AUTOMÁTICA SUPERIOR/INFERIOR 15A/250V - FORNECIMENTO E INSTALAÇÃO. AF_12/2020</t>
  </si>
  <si>
    <t xml:space="preserve"> 7 </t>
  </si>
  <si>
    <t>LUMINÁRIA</t>
  </si>
  <si>
    <t xml:space="preserve"> 7.1 </t>
  </si>
  <si>
    <t xml:space="preserve"> 060635 </t>
  </si>
  <si>
    <t>LUMINARIA SOBREPOR LED SAVE ENERGY SE-240.1657 RECUADA 36W</t>
  </si>
  <si>
    <t xml:space="preserve"> 8 </t>
  </si>
  <si>
    <t>SUMIDOURO</t>
  </si>
  <si>
    <t xml:space="preserve"> 8.1 </t>
  </si>
  <si>
    <t xml:space="preserve"> 93358 </t>
  </si>
  <si>
    <t>ESCAVAÇÃO MANUAL DE VALA COM PROFUNDIDADE MENOR OU IGUAL A 1,30 M. AF_02/2021</t>
  </si>
  <si>
    <t>m³</t>
  </si>
  <si>
    <t xml:space="preserve"> 8.2 </t>
  </si>
  <si>
    <t xml:space="preserve"> 102665 </t>
  </si>
  <si>
    <t>DRENO SUBSUPERFICIAL (SEÇÃO 0,40 X 0,40 M), CEGO, ENCHIMENTO DE BRITA. AF_07/2021</t>
  </si>
  <si>
    <t xml:space="preserve"> 8.3 </t>
  </si>
  <si>
    <t xml:space="preserve"> 98062 </t>
  </si>
  <si>
    <t>SUMIDOURO CIRCULAR, EM CONCRETO PRÉ-MOLDADO, DIÂMETRO INTERNO = 1,0 M, ALTURA INTERNA = 1,00 M, ÁREA DE INFILTRAÇÃO: 0,8 M² (PARA 5 CONTRIBUINTES). AF_12/2020_PA</t>
  </si>
  <si>
    <t xml:space="preserve"> 9 </t>
  </si>
  <si>
    <t>MURETAS ELEVAÇÃO BOMBAS</t>
  </si>
  <si>
    <t xml:space="preserve"> 9.1 </t>
  </si>
  <si>
    <t xml:space="preserve"> 89480 </t>
  </si>
  <si>
    <t>ALVENARIA DE BLOCOS DE CONCRETO ESTRUTURAL 14X19X29 CM (ESPESSURA 14 CM), FBK = 14 MPA, UTILIZANDO COLHER DE PEDREIRO. AF_10/2022</t>
  </si>
  <si>
    <t>m²</t>
  </si>
  <si>
    <t xml:space="preserve"> 9.2 </t>
  </si>
  <si>
    <t xml:space="preserve"> 94966 </t>
  </si>
  <si>
    <t>CONCRETO FCK = 30MPA, TRAÇO 1:2,1:2,5 (EM MASSA SECA DE CIMENTO/ AREIA MÉDIA/ BRITA 1) - PREPARO MECÂNICO COM BETONEIRA 400 L. AF_05/2021</t>
  </si>
  <si>
    <t xml:space="preserve"> 9.3 </t>
  </si>
  <si>
    <t xml:space="preserve"> 101963 </t>
  </si>
  <si>
    <t>LAJE PRÉ-MOLDADA UNIDIRECIONAL, BIAPOIADA, PARA PISO, ENCHIMENTO EM CERÂMICA, VIGOTA CONVENCIONAL, ALTURA TOTAL DA LAJE (ENCHIMENTO+CAPA) = (8+4). AF_11/2020</t>
  </si>
  <si>
    <t>Total sem BDI</t>
  </si>
  <si>
    <t>Total do BDI</t>
  </si>
  <si>
    <t>Total Geral</t>
  </si>
  <si>
    <t>B.D.I. (%)</t>
  </si>
  <si>
    <t>Valor Total sem BDI</t>
  </si>
  <si>
    <t>LOGO DA EMPRESA</t>
  </si>
  <si>
    <t>XX,XX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</si>
</sst>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rgb="FFFF0000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10" fontId="14" fillId="15" borderId="12" xfId="1" applyNumberFormat="1" applyFont="1" applyFill="1" applyBorder="1" applyAlignment="1">
      <alignment horizontal="right" vertical="top" wrapText="1"/>
    </xf>
    <xf numFmtId="10" fontId="9" fillId="10" borderId="7" xfId="1" applyNumberFormat="1" applyFont="1" applyFill="1" applyBorder="1" applyAlignment="1">
      <alignment horizontal="right" vertical="top" wrapText="1"/>
    </xf>
    <xf numFmtId="10" fontId="6" fillId="7" borderId="4" xfId="0" applyNumberFormat="1" applyFont="1" applyFill="1" applyBorder="1" applyAlignment="1">
      <alignment horizontal="right" vertical="top" wrapText="1"/>
    </xf>
    <xf numFmtId="4" fontId="10" fillId="15" borderId="12" xfId="0" applyNumberFormat="1" applyFont="1" applyFill="1" applyBorder="1" applyAlignment="1">
      <alignment horizontal="right" vertical="top" wrapText="1"/>
    </xf>
    <xf numFmtId="0" fontId="6" fillId="10" borderId="12" xfId="0" applyFont="1" applyFill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1" fillId="6" borderId="3" xfId="0" applyFont="1" applyFill="1" applyBorder="1" applyAlignment="1">
      <alignment horizontal="right" vertical="top" wrapText="1"/>
    </xf>
    <xf numFmtId="0" fontId="17" fillId="18" borderId="0" xfId="0" applyFont="1" applyFill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20" fillId="21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22" fillId="16" borderId="0" xfId="0" applyFont="1" applyFill="1" applyAlignment="1">
      <alignment horizontal="left" vertical="top" wrapText="1"/>
    </xf>
    <xf numFmtId="0" fontId="22" fillId="16" borderId="0" xfId="0" applyFont="1" applyFill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showOutlineSymbols="0" showWhiteSpace="0" workbookViewId="0">
      <selection activeCell="M5" sqref="M5"/>
    </sheetView>
  </sheetViews>
  <sheetFormatPr defaultRowHeight="14.25" x14ac:dyDescent="0.2"/>
  <cols>
    <col min="1" max="2" width="10" bestFit="1" customWidth="1"/>
    <col min="3" max="3" width="15" bestFit="1" customWidth="1"/>
    <col min="4" max="4" width="60" bestFit="1" customWidth="1"/>
    <col min="5" max="5" width="8" bestFit="1" customWidth="1"/>
    <col min="6" max="7" width="13" bestFit="1" customWidth="1"/>
    <col min="8" max="8" width="13" customWidth="1"/>
    <col min="9" max="11" width="13" bestFit="1" customWidth="1"/>
  </cols>
  <sheetData>
    <row r="1" spans="1:11" ht="15" x14ac:dyDescent="0.2">
      <c r="A1" s="1"/>
      <c r="B1" s="1"/>
      <c r="C1" s="1"/>
      <c r="D1" s="1" t="s">
        <v>0</v>
      </c>
      <c r="E1" s="30" t="s">
        <v>1</v>
      </c>
      <c r="F1" s="30"/>
      <c r="G1" s="30" t="s">
        <v>195</v>
      </c>
      <c r="H1" s="30"/>
      <c r="I1" s="30"/>
      <c r="J1" s="30" t="s">
        <v>2</v>
      </c>
      <c r="K1" s="30"/>
    </row>
    <row r="2" spans="1:11" ht="80.099999999999994" customHeight="1" x14ac:dyDescent="0.2">
      <c r="A2" s="31" t="s">
        <v>197</v>
      </c>
      <c r="B2" s="12"/>
      <c r="C2" s="12"/>
      <c r="D2" s="12" t="s">
        <v>3</v>
      </c>
      <c r="E2" s="25" t="s">
        <v>4</v>
      </c>
      <c r="F2" s="25"/>
      <c r="G2" s="32" t="s">
        <v>198</v>
      </c>
      <c r="H2" s="32"/>
      <c r="I2" s="32"/>
      <c r="J2" s="25" t="s">
        <v>5</v>
      </c>
      <c r="K2" s="25"/>
    </row>
    <row r="3" spans="1:11" ht="15" x14ac:dyDescent="0.25">
      <c r="A3" s="29" t="s">
        <v>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30" customHeight="1" x14ac:dyDescent="0.2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4" t="s">
        <v>13</v>
      </c>
      <c r="H4" s="23" t="s">
        <v>196</v>
      </c>
      <c r="I4" s="4" t="s">
        <v>14</v>
      </c>
      <c r="J4" s="4" t="s">
        <v>15</v>
      </c>
      <c r="K4" s="4" t="s">
        <v>16</v>
      </c>
    </row>
    <row r="5" spans="1:11" ht="24" customHeight="1" x14ac:dyDescent="0.2">
      <c r="A5" s="5" t="s">
        <v>17</v>
      </c>
      <c r="B5" s="5"/>
      <c r="C5" s="5"/>
      <c r="D5" s="5" t="s">
        <v>18</v>
      </c>
      <c r="E5" s="5"/>
      <c r="F5" s="6"/>
      <c r="G5" s="5"/>
      <c r="H5" s="22"/>
      <c r="I5" s="5"/>
      <c r="J5" s="7" t="e">
        <f>SUM(J6:J8)</f>
        <v>#VALUE!</v>
      </c>
      <c r="K5" s="18" t="e">
        <f>SUM(K6:K8)</f>
        <v>#VALUE!</v>
      </c>
    </row>
    <row r="6" spans="1:11" ht="24" customHeight="1" x14ac:dyDescent="0.2">
      <c r="A6" s="8" t="s">
        <v>19</v>
      </c>
      <c r="B6" s="10" t="s">
        <v>20</v>
      </c>
      <c r="C6" s="8" t="s">
        <v>21</v>
      </c>
      <c r="D6" s="8" t="s">
        <v>22</v>
      </c>
      <c r="E6" s="9" t="s">
        <v>23</v>
      </c>
      <c r="F6" s="10">
        <v>1</v>
      </c>
      <c r="G6" s="20"/>
      <c r="H6" s="20">
        <f>G6*F6</f>
        <v>0</v>
      </c>
      <c r="I6" s="11" t="e">
        <f>(($G$2/100)+1)*G6</f>
        <v>#VALUE!</v>
      </c>
      <c r="J6" s="11" t="e">
        <f>I6*F6</f>
        <v>#VALUE!</v>
      </c>
      <c r="K6" s="17" t="e">
        <f>((J6*100)/$I$66)/100</f>
        <v>#VALUE!</v>
      </c>
    </row>
    <row r="7" spans="1:11" ht="26.1" customHeight="1" x14ac:dyDescent="0.2">
      <c r="A7" s="8" t="s">
        <v>19</v>
      </c>
      <c r="B7" s="10" t="s">
        <v>24</v>
      </c>
      <c r="C7" s="8" t="s">
        <v>25</v>
      </c>
      <c r="D7" s="8" t="s">
        <v>26</v>
      </c>
      <c r="E7" s="9" t="s">
        <v>27</v>
      </c>
      <c r="F7" s="10">
        <v>5</v>
      </c>
      <c r="G7" s="20"/>
      <c r="H7" s="20">
        <f t="shared" ref="H7:H8" si="0">G7*F7</f>
        <v>0</v>
      </c>
      <c r="I7" s="11" t="e">
        <f t="shared" ref="I7:I61" si="1">(($G$2/100)+1)*G7</f>
        <v>#VALUE!</v>
      </c>
      <c r="J7" s="11" t="e">
        <f t="shared" ref="J7:J8" si="2">I7*F7</f>
        <v>#VALUE!</v>
      </c>
      <c r="K7" s="17" t="e">
        <f>((J7*100)/$I$66)/100</f>
        <v>#VALUE!</v>
      </c>
    </row>
    <row r="8" spans="1:11" ht="26.1" customHeight="1" x14ac:dyDescent="0.2">
      <c r="A8" s="8" t="s">
        <v>19</v>
      </c>
      <c r="B8" s="10" t="s">
        <v>28</v>
      </c>
      <c r="C8" s="8" t="s">
        <v>25</v>
      </c>
      <c r="D8" s="8" t="s">
        <v>29</v>
      </c>
      <c r="E8" s="9" t="s">
        <v>27</v>
      </c>
      <c r="F8" s="10">
        <v>10</v>
      </c>
      <c r="G8" s="20"/>
      <c r="H8" s="20">
        <f t="shared" si="0"/>
        <v>0</v>
      </c>
      <c r="I8" s="11" t="e">
        <f t="shared" si="1"/>
        <v>#VALUE!</v>
      </c>
      <c r="J8" s="11" t="e">
        <f t="shared" si="2"/>
        <v>#VALUE!</v>
      </c>
      <c r="K8" s="17" t="e">
        <f>((J8*100)/$I$66)/100</f>
        <v>#VALUE!</v>
      </c>
    </row>
    <row r="9" spans="1:11" ht="24" customHeight="1" x14ac:dyDescent="0.2">
      <c r="A9" s="5" t="s">
        <v>30</v>
      </c>
      <c r="B9" s="5"/>
      <c r="C9" s="5"/>
      <c r="D9" s="5" t="s">
        <v>31</v>
      </c>
      <c r="E9" s="5"/>
      <c r="F9" s="6"/>
      <c r="G9" s="21"/>
      <c r="H9" s="21"/>
      <c r="I9" s="5"/>
      <c r="J9" s="7" t="e">
        <f>SUM(J10:J12)</f>
        <v>#VALUE!</v>
      </c>
      <c r="K9" s="19" t="e">
        <f>SUM(K10:K12)</f>
        <v>#VALUE!</v>
      </c>
    </row>
    <row r="10" spans="1:11" ht="26.1" customHeight="1" x14ac:dyDescent="0.2">
      <c r="A10" s="8" t="s">
        <v>32</v>
      </c>
      <c r="B10" s="10" t="s">
        <v>33</v>
      </c>
      <c r="C10" s="8" t="s">
        <v>34</v>
      </c>
      <c r="D10" s="8" t="s">
        <v>35</v>
      </c>
      <c r="E10" s="9" t="s">
        <v>23</v>
      </c>
      <c r="F10" s="10">
        <v>2</v>
      </c>
      <c r="G10" s="20"/>
      <c r="H10" s="20">
        <f>F10*G10</f>
        <v>0</v>
      </c>
      <c r="I10" s="11" t="e">
        <f t="shared" si="1"/>
        <v>#VALUE!</v>
      </c>
      <c r="J10" s="11" t="e">
        <f>I10*F10</f>
        <v>#VALUE!</v>
      </c>
      <c r="K10" s="17" t="e">
        <f>((J10*100)/$I$66)/100</f>
        <v>#VALUE!</v>
      </c>
    </row>
    <row r="11" spans="1:11" ht="24" customHeight="1" x14ac:dyDescent="0.2">
      <c r="A11" s="8" t="s">
        <v>36</v>
      </c>
      <c r="B11" s="10" t="s">
        <v>37</v>
      </c>
      <c r="C11" s="8" t="s">
        <v>34</v>
      </c>
      <c r="D11" s="8" t="s">
        <v>38</v>
      </c>
      <c r="E11" s="9" t="s">
        <v>23</v>
      </c>
      <c r="F11" s="10">
        <v>1</v>
      </c>
      <c r="G11" s="20"/>
      <c r="H11" s="20">
        <f t="shared" ref="H11:H12" si="3">F11*G11</f>
        <v>0</v>
      </c>
      <c r="I11" s="11" t="e">
        <f t="shared" si="1"/>
        <v>#VALUE!</v>
      </c>
      <c r="J11" s="11" t="e">
        <f t="shared" ref="J11:J12" si="4">I11*F11</f>
        <v>#VALUE!</v>
      </c>
      <c r="K11" s="17" t="e">
        <f>((J11*100)/$I$66)/100</f>
        <v>#VALUE!</v>
      </c>
    </row>
    <row r="12" spans="1:11" ht="26.1" customHeight="1" x14ac:dyDescent="0.2">
      <c r="A12" s="8" t="s">
        <v>39</v>
      </c>
      <c r="B12" s="10" t="s">
        <v>40</v>
      </c>
      <c r="C12" s="8" t="s">
        <v>34</v>
      </c>
      <c r="D12" s="8" t="s">
        <v>41</v>
      </c>
      <c r="E12" s="9" t="s">
        <v>23</v>
      </c>
      <c r="F12" s="10">
        <v>2</v>
      </c>
      <c r="G12" s="20"/>
      <c r="H12" s="20">
        <f t="shared" si="3"/>
        <v>0</v>
      </c>
      <c r="I12" s="11" t="e">
        <f t="shared" si="1"/>
        <v>#VALUE!</v>
      </c>
      <c r="J12" s="11" t="e">
        <f t="shared" si="4"/>
        <v>#VALUE!</v>
      </c>
      <c r="K12" s="17" t="e">
        <f>((J12*100)/$I$66)/100</f>
        <v>#VALUE!</v>
      </c>
    </row>
    <row r="13" spans="1:11" ht="24" customHeight="1" x14ac:dyDescent="0.2">
      <c r="A13" s="5" t="s">
        <v>42</v>
      </c>
      <c r="B13" s="5"/>
      <c r="C13" s="5"/>
      <c r="D13" s="5" t="s">
        <v>43</v>
      </c>
      <c r="E13" s="5"/>
      <c r="F13" s="6"/>
      <c r="G13" s="21"/>
      <c r="H13" s="21"/>
      <c r="I13" s="5"/>
      <c r="J13" s="7" t="e">
        <f>SUM(J14:J33)</f>
        <v>#VALUE!</v>
      </c>
      <c r="K13" s="19" t="e">
        <f>SUM(K14:K33)</f>
        <v>#VALUE!</v>
      </c>
    </row>
    <row r="14" spans="1:11" ht="26.1" customHeight="1" x14ac:dyDescent="0.2">
      <c r="A14" s="8" t="s">
        <v>44</v>
      </c>
      <c r="B14" s="10" t="s">
        <v>45</v>
      </c>
      <c r="C14" s="8" t="s">
        <v>34</v>
      </c>
      <c r="D14" s="8" t="s">
        <v>46</v>
      </c>
      <c r="E14" s="9" t="s">
        <v>23</v>
      </c>
      <c r="F14" s="10">
        <v>1</v>
      </c>
      <c r="G14" s="20"/>
      <c r="H14" s="20">
        <f>F14*G14</f>
        <v>0</v>
      </c>
      <c r="I14" s="11" t="e">
        <f t="shared" si="1"/>
        <v>#VALUE!</v>
      </c>
      <c r="J14" s="11" t="e">
        <f>I14*F14</f>
        <v>#VALUE!</v>
      </c>
      <c r="K14" s="17" t="e">
        <f t="shared" ref="K14:K33" si="5">((J14*100)/$I$66)/100</f>
        <v>#VALUE!</v>
      </c>
    </row>
    <row r="15" spans="1:11" ht="26.1" customHeight="1" x14ac:dyDescent="0.2">
      <c r="A15" s="8" t="s">
        <v>47</v>
      </c>
      <c r="B15" s="10" t="s">
        <v>48</v>
      </c>
      <c r="C15" s="8" t="s">
        <v>34</v>
      </c>
      <c r="D15" s="8" t="s">
        <v>49</v>
      </c>
      <c r="E15" s="9" t="s">
        <v>23</v>
      </c>
      <c r="F15" s="10">
        <v>1</v>
      </c>
      <c r="G15" s="20"/>
      <c r="H15" s="20">
        <f t="shared" ref="H15:H33" si="6">F15*G15</f>
        <v>0</v>
      </c>
      <c r="I15" s="11" t="e">
        <f t="shared" si="1"/>
        <v>#VALUE!</v>
      </c>
      <c r="J15" s="11" t="e">
        <f t="shared" ref="J15:J33" si="7">I15*F15</f>
        <v>#VALUE!</v>
      </c>
      <c r="K15" s="17" t="e">
        <f t="shared" si="5"/>
        <v>#VALUE!</v>
      </c>
    </row>
    <row r="16" spans="1:11" ht="24" customHeight="1" x14ac:dyDescent="0.2">
      <c r="A16" s="8" t="s">
        <v>50</v>
      </c>
      <c r="B16" s="10" t="s">
        <v>51</v>
      </c>
      <c r="C16" s="8" t="s">
        <v>34</v>
      </c>
      <c r="D16" s="8" t="s">
        <v>52</v>
      </c>
      <c r="E16" s="9" t="s">
        <v>23</v>
      </c>
      <c r="F16" s="10">
        <v>3</v>
      </c>
      <c r="G16" s="20"/>
      <c r="H16" s="20">
        <f t="shared" si="6"/>
        <v>0</v>
      </c>
      <c r="I16" s="11" t="e">
        <f t="shared" si="1"/>
        <v>#VALUE!</v>
      </c>
      <c r="J16" s="11" t="e">
        <f t="shared" si="7"/>
        <v>#VALUE!</v>
      </c>
      <c r="K16" s="17" t="e">
        <f t="shared" si="5"/>
        <v>#VALUE!</v>
      </c>
    </row>
    <row r="17" spans="1:11" ht="26.1" customHeight="1" x14ac:dyDescent="0.2">
      <c r="A17" s="8" t="s">
        <v>53</v>
      </c>
      <c r="B17" s="10" t="s">
        <v>54</v>
      </c>
      <c r="C17" s="8" t="s">
        <v>34</v>
      </c>
      <c r="D17" s="8" t="s">
        <v>55</v>
      </c>
      <c r="E17" s="9" t="s">
        <v>23</v>
      </c>
      <c r="F17" s="10">
        <v>1</v>
      </c>
      <c r="G17" s="20"/>
      <c r="H17" s="20">
        <f t="shared" si="6"/>
        <v>0</v>
      </c>
      <c r="I17" s="11" t="e">
        <f t="shared" si="1"/>
        <v>#VALUE!</v>
      </c>
      <c r="J17" s="11" t="e">
        <f t="shared" si="7"/>
        <v>#VALUE!</v>
      </c>
      <c r="K17" s="17" t="e">
        <f t="shared" si="5"/>
        <v>#VALUE!</v>
      </c>
    </row>
    <row r="18" spans="1:11" ht="26.1" customHeight="1" x14ac:dyDescent="0.2">
      <c r="A18" s="8" t="s">
        <v>56</v>
      </c>
      <c r="B18" s="10" t="s">
        <v>57</v>
      </c>
      <c r="C18" s="8" t="s">
        <v>25</v>
      </c>
      <c r="D18" s="8" t="s">
        <v>58</v>
      </c>
      <c r="E18" s="9" t="s">
        <v>23</v>
      </c>
      <c r="F18" s="10">
        <v>4</v>
      </c>
      <c r="G18" s="20"/>
      <c r="H18" s="20">
        <f t="shared" si="6"/>
        <v>0</v>
      </c>
      <c r="I18" s="11" t="e">
        <f t="shared" si="1"/>
        <v>#VALUE!</v>
      </c>
      <c r="J18" s="11" t="e">
        <f t="shared" si="7"/>
        <v>#VALUE!</v>
      </c>
      <c r="K18" s="17" t="e">
        <f t="shared" si="5"/>
        <v>#VALUE!</v>
      </c>
    </row>
    <row r="19" spans="1:11" ht="26.1" customHeight="1" x14ac:dyDescent="0.2">
      <c r="A19" s="8" t="s">
        <v>59</v>
      </c>
      <c r="B19" s="10" t="s">
        <v>60</v>
      </c>
      <c r="C19" s="8" t="s">
        <v>25</v>
      </c>
      <c r="D19" s="8" t="s">
        <v>61</v>
      </c>
      <c r="E19" s="9" t="s">
        <v>23</v>
      </c>
      <c r="F19" s="10">
        <v>15</v>
      </c>
      <c r="G19" s="20"/>
      <c r="H19" s="20">
        <f t="shared" si="6"/>
        <v>0</v>
      </c>
      <c r="I19" s="11" t="e">
        <f t="shared" si="1"/>
        <v>#VALUE!</v>
      </c>
      <c r="J19" s="11" t="e">
        <f t="shared" si="7"/>
        <v>#VALUE!</v>
      </c>
      <c r="K19" s="17" t="e">
        <f t="shared" si="5"/>
        <v>#VALUE!</v>
      </c>
    </row>
    <row r="20" spans="1:11" ht="24" customHeight="1" x14ac:dyDescent="0.2">
      <c r="A20" s="8" t="s">
        <v>62</v>
      </c>
      <c r="B20" s="10" t="s">
        <v>63</v>
      </c>
      <c r="C20" s="8" t="s">
        <v>64</v>
      </c>
      <c r="D20" s="8" t="s">
        <v>65</v>
      </c>
      <c r="E20" s="9" t="s">
        <v>66</v>
      </c>
      <c r="F20" s="10">
        <v>7</v>
      </c>
      <c r="G20" s="20"/>
      <c r="H20" s="20">
        <f t="shared" si="6"/>
        <v>0</v>
      </c>
      <c r="I20" s="11" t="e">
        <f t="shared" si="1"/>
        <v>#VALUE!</v>
      </c>
      <c r="J20" s="11" t="e">
        <f t="shared" si="7"/>
        <v>#VALUE!</v>
      </c>
      <c r="K20" s="17" t="e">
        <f t="shared" si="5"/>
        <v>#VALUE!</v>
      </c>
    </row>
    <row r="21" spans="1:11" ht="26.1" customHeight="1" x14ac:dyDescent="0.2">
      <c r="A21" s="8" t="s">
        <v>67</v>
      </c>
      <c r="B21" s="10" t="s">
        <v>68</v>
      </c>
      <c r="C21" s="8" t="s">
        <v>34</v>
      </c>
      <c r="D21" s="8" t="s">
        <v>69</v>
      </c>
      <c r="E21" s="9" t="s">
        <v>23</v>
      </c>
      <c r="F21" s="10">
        <v>1</v>
      </c>
      <c r="G21" s="20"/>
      <c r="H21" s="20">
        <f t="shared" si="6"/>
        <v>0</v>
      </c>
      <c r="I21" s="11" t="e">
        <f t="shared" si="1"/>
        <v>#VALUE!</v>
      </c>
      <c r="J21" s="11" t="e">
        <f t="shared" si="7"/>
        <v>#VALUE!</v>
      </c>
      <c r="K21" s="17" t="e">
        <f t="shared" si="5"/>
        <v>#VALUE!</v>
      </c>
    </row>
    <row r="22" spans="1:11" ht="26.1" customHeight="1" x14ac:dyDescent="0.2">
      <c r="A22" s="8" t="s">
        <v>70</v>
      </c>
      <c r="B22" s="10" t="s">
        <v>71</v>
      </c>
      <c r="C22" s="8" t="s">
        <v>34</v>
      </c>
      <c r="D22" s="8" t="s">
        <v>72</v>
      </c>
      <c r="E22" s="9" t="s">
        <v>23</v>
      </c>
      <c r="F22" s="10">
        <v>1</v>
      </c>
      <c r="G22" s="20"/>
      <c r="H22" s="20">
        <f t="shared" si="6"/>
        <v>0</v>
      </c>
      <c r="I22" s="11" t="e">
        <f t="shared" si="1"/>
        <v>#VALUE!</v>
      </c>
      <c r="J22" s="11" t="e">
        <f t="shared" si="7"/>
        <v>#VALUE!</v>
      </c>
      <c r="K22" s="17" t="e">
        <f t="shared" si="5"/>
        <v>#VALUE!</v>
      </c>
    </row>
    <row r="23" spans="1:11" ht="24" customHeight="1" x14ac:dyDescent="0.2">
      <c r="A23" s="8" t="s">
        <v>73</v>
      </c>
      <c r="B23" s="10" t="s">
        <v>74</v>
      </c>
      <c r="C23" s="8" t="s">
        <v>34</v>
      </c>
      <c r="D23" s="8" t="s">
        <v>75</v>
      </c>
      <c r="E23" s="9" t="s">
        <v>23</v>
      </c>
      <c r="F23" s="10">
        <v>3</v>
      </c>
      <c r="G23" s="20"/>
      <c r="H23" s="20">
        <f t="shared" si="6"/>
        <v>0</v>
      </c>
      <c r="I23" s="11" t="e">
        <f t="shared" si="1"/>
        <v>#VALUE!</v>
      </c>
      <c r="J23" s="11" t="e">
        <f t="shared" si="7"/>
        <v>#VALUE!</v>
      </c>
      <c r="K23" s="17" t="e">
        <f t="shared" si="5"/>
        <v>#VALUE!</v>
      </c>
    </row>
    <row r="24" spans="1:11" ht="24" customHeight="1" x14ac:dyDescent="0.2">
      <c r="A24" s="8" t="s">
        <v>76</v>
      </c>
      <c r="B24" s="10" t="s">
        <v>77</v>
      </c>
      <c r="C24" s="8" t="s">
        <v>34</v>
      </c>
      <c r="D24" s="8" t="s">
        <v>78</v>
      </c>
      <c r="E24" s="9" t="s">
        <v>23</v>
      </c>
      <c r="F24" s="10">
        <v>3</v>
      </c>
      <c r="G24" s="20"/>
      <c r="H24" s="20">
        <f t="shared" si="6"/>
        <v>0</v>
      </c>
      <c r="I24" s="11" t="e">
        <f>(($G$2/100)+1)*G24</f>
        <v>#VALUE!</v>
      </c>
      <c r="J24" s="11" t="e">
        <f t="shared" si="7"/>
        <v>#VALUE!</v>
      </c>
      <c r="K24" s="17" t="e">
        <f t="shared" si="5"/>
        <v>#VALUE!</v>
      </c>
    </row>
    <row r="25" spans="1:11" ht="26.1" customHeight="1" x14ac:dyDescent="0.2">
      <c r="A25" s="8" t="s">
        <v>79</v>
      </c>
      <c r="B25" s="10" t="s">
        <v>80</v>
      </c>
      <c r="C25" s="8" t="s">
        <v>81</v>
      </c>
      <c r="D25" s="8" t="s">
        <v>82</v>
      </c>
      <c r="E25" s="9" t="s">
        <v>83</v>
      </c>
      <c r="F25" s="10">
        <v>2</v>
      </c>
      <c r="G25" s="20"/>
      <c r="H25" s="20">
        <f t="shared" si="6"/>
        <v>0</v>
      </c>
      <c r="I25" s="11" t="e">
        <f t="shared" si="1"/>
        <v>#VALUE!</v>
      </c>
      <c r="J25" s="11" t="e">
        <f t="shared" si="7"/>
        <v>#VALUE!</v>
      </c>
      <c r="K25" s="17" t="e">
        <f t="shared" si="5"/>
        <v>#VALUE!</v>
      </c>
    </row>
    <row r="26" spans="1:11" ht="26.1" customHeight="1" x14ac:dyDescent="0.2">
      <c r="A26" s="8" t="s">
        <v>84</v>
      </c>
      <c r="B26" s="10" t="s">
        <v>85</v>
      </c>
      <c r="C26" s="8" t="s">
        <v>34</v>
      </c>
      <c r="D26" s="8" t="s">
        <v>86</v>
      </c>
      <c r="E26" s="9" t="s">
        <v>23</v>
      </c>
      <c r="F26" s="10">
        <v>1</v>
      </c>
      <c r="G26" s="20"/>
      <c r="H26" s="20">
        <f t="shared" si="6"/>
        <v>0</v>
      </c>
      <c r="I26" s="11" t="e">
        <f t="shared" si="1"/>
        <v>#VALUE!</v>
      </c>
      <c r="J26" s="11" t="e">
        <f t="shared" si="7"/>
        <v>#VALUE!</v>
      </c>
      <c r="K26" s="17" t="e">
        <f t="shared" si="5"/>
        <v>#VALUE!</v>
      </c>
    </row>
    <row r="27" spans="1:11" ht="26.1" customHeight="1" x14ac:dyDescent="0.2">
      <c r="A27" s="8" t="s">
        <v>87</v>
      </c>
      <c r="B27" s="10" t="s">
        <v>88</v>
      </c>
      <c r="C27" s="8" t="s">
        <v>34</v>
      </c>
      <c r="D27" s="8" t="s">
        <v>89</v>
      </c>
      <c r="E27" s="9" t="s">
        <v>23</v>
      </c>
      <c r="F27" s="10">
        <v>4</v>
      </c>
      <c r="G27" s="20"/>
      <c r="H27" s="20">
        <f t="shared" si="6"/>
        <v>0</v>
      </c>
      <c r="I27" s="11" t="e">
        <f t="shared" si="1"/>
        <v>#VALUE!</v>
      </c>
      <c r="J27" s="11" t="e">
        <f t="shared" si="7"/>
        <v>#VALUE!</v>
      </c>
      <c r="K27" s="17" t="e">
        <f t="shared" si="5"/>
        <v>#VALUE!</v>
      </c>
    </row>
    <row r="28" spans="1:11" ht="26.1" customHeight="1" x14ac:dyDescent="0.2">
      <c r="A28" s="8" t="s">
        <v>90</v>
      </c>
      <c r="B28" s="10" t="s">
        <v>91</v>
      </c>
      <c r="C28" s="8" t="s">
        <v>34</v>
      </c>
      <c r="D28" s="8" t="s">
        <v>92</v>
      </c>
      <c r="E28" s="9" t="s">
        <v>23</v>
      </c>
      <c r="F28" s="10">
        <v>1</v>
      </c>
      <c r="G28" s="20"/>
      <c r="H28" s="20">
        <f t="shared" si="6"/>
        <v>0</v>
      </c>
      <c r="I28" s="11" t="e">
        <f t="shared" si="1"/>
        <v>#VALUE!</v>
      </c>
      <c r="J28" s="11" t="e">
        <f t="shared" si="7"/>
        <v>#VALUE!</v>
      </c>
      <c r="K28" s="17" t="e">
        <f t="shared" si="5"/>
        <v>#VALUE!</v>
      </c>
    </row>
    <row r="29" spans="1:11" ht="24" customHeight="1" x14ac:dyDescent="0.2">
      <c r="A29" s="8" t="s">
        <v>93</v>
      </c>
      <c r="B29" s="10" t="s">
        <v>94</v>
      </c>
      <c r="C29" s="8" t="s">
        <v>34</v>
      </c>
      <c r="D29" s="8" t="s">
        <v>95</v>
      </c>
      <c r="E29" s="9" t="s">
        <v>23</v>
      </c>
      <c r="F29" s="10">
        <v>14</v>
      </c>
      <c r="G29" s="20"/>
      <c r="H29" s="20">
        <f t="shared" si="6"/>
        <v>0</v>
      </c>
      <c r="I29" s="11" t="e">
        <f t="shared" si="1"/>
        <v>#VALUE!</v>
      </c>
      <c r="J29" s="11" t="e">
        <f t="shared" si="7"/>
        <v>#VALUE!</v>
      </c>
      <c r="K29" s="17" t="e">
        <f t="shared" si="5"/>
        <v>#VALUE!</v>
      </c>
    </row>
    <row r="30" spans="1:11" ht="24" customHeight="1" x14ac:dyDescent="0.2">
      <c r="A30" s="8" t="s">
        <v>96</v>
      </c>
      <c r="B30" s="10" t="s">
        <v>97</v>
      </c>
      <c r="C30" s="8" t="s">
        <v>81</v>
      </c>
      <c r="D30" s="8" t="s">
        <v>98</v>
      </c>
      <c r="E30" s="9" t="s">
        <v>83</v>
      </c>
      <c r="F30" s="10">
        <v>15</v>
      </c>
      <c r="G30" s="20"/>
      <c r="H30" s="20">
        <f>F30*G30</f>
        <v>0</v>
      </c>
      <c r="I30" s="11" t="e">
        <f t="shared" si="1"/>
        <v>#VALUE!</v>
      </c>
      <c r="J30" s="11" t="e">
        <f t="shared" si="7"/>
        <v>#VALUE!</v>
      </c>
      <c r="K30" s="17" t="e">
        <f t="shared" si="5"/>
        <v>#VALUE!</v>
      </c>
    </row>
    <row r="31" spans="1:11" ht="24" customHeight="1" x14ac:dyDescent="0.2">
      <c r="A31" s="8" t="s">
        <v>99</v>
      </c>
      <c r="B31" s="10" t="s">
        <v>100</v>
      </c>
      <c r="C31" s="8" t="s">
        <v>101</v>
      </c>
      <c r="D31" s="8" t="s">
        <v>102</v>
      </c>
      <c r="E31" s="9" t="s">
        <v>23</v>
      </c>
      <c r="F31" s="10">
        <v>1</v>
      </c>
      <c r="G31" s="20"/>
      <c r="H31" s="20">
        <f t="shared" si="6"/>
        <v>0</v>
      </c>
      <c r="I31" s="11" t="e">
        <f t="shared" si="1"/>
        <v>#VALUE!</v>
      </c>
      <c r="J31" s="11" t="e">
        <f t="shared" si="7"/>
        <v>#VALUE!</v>
      </c>
      <c r="K31" s="17" t="e">
        <f t="shared" si="5"/>
        <v>#VALUE!</v>
      </c>
    </row>
    <row r="32" spans="1:11" ht="24" customHeight="1" x14ac:dyDescent="0.2">
      <c r="A32" s="8" t="s">
        <v>103</v>
      </c>
      <c r="B32" s="10" t="s">
        <v>104</v>
      </c>
      <c r="C32" s="8" t="s">
        <v>81</v>
      </c>
      <c r="D32" s="8" t="s">
        <v>105</v>
      </c>
      <c r="E32" s="9" t="s">
        <v>83</v>
      </c>
      <c r="F32" s="10">
        <v>100</v>
      </c>
      <c r="G32" s="20"/>
      <c r="H32" s="20">
        <f t="shared" si="6"/>
        <v>0</v>
      </c>
      <c r="I32" s="11" t="e">
        <f t="shared" si="1"/>
        <v>#VALUE!</v>
      </c>
      <c r="J32" s="11" t="e">
        <f t="shared" si="7"/>
        <v>#VALUE!</v>
      </c>
      <c r="K32" s="17" t="e">
        <f t="shared" si="5"/>
        <v>#VALUE!</v>
      </c>
    </row>
    <row r="33" spans="1:11" ht="24" customHeight="1" x14ac:dyDescent="0.2">
      <c r="A33" s="8" t="s">
        <v>106</v>
      </c>
      <c r="B33" s="10" t="s">
        <v>107</v>
      </c>
      <c r="C33" s="8" t="s">
        <v>64</v>
      </c>
      <c r="D33" s="8" t="s">
        <v>108</v>
      </c>
      <c r="E33" s="9" t="s">
        <v>66</v>
      </c>
      <c r="F33" s="10">
        <v>5</v>
      </c>
      <c r="G33" s="20"/>
      <c r="H33" s="20">
        <f t="shared" si="6"/>
        <v>0</v>
      </c>
      <c r="I33" s="11" t="e">
        <f t="shared" si="1"/>
        <v>#VALUE!</v>
      </c>
      <c r="J33" s="11" t="e">
        <f t="shared" si="7"/>
        <v>#VALUE!</v>
      </c>
      <c r="K33" s="17" t="e">
        <f t="shared" si="5"/>
        <v>#VALUE!</v>
      </c>
    </row>
    <row r="34" spans="1:11" ht="24" customHeight="1" x14ac:dyDescent="0.2">
      <c r="A34" s="5" t="s">
        <v>109</v>
      </c>
      <c r="B34" s="5"/>
      <c r="C34" s="5"/>
      <c r="D34" s="5" t="s">
        <v>110</v>
      </c>
      <c r="E34" s="5"/>
      <c r="F34" s="6"/>
      <c r="G34" s="21"/>
      <c r="H34" s="21"/>
      <c r="I34" s="5"/>
      <c r="J34" s="7" t="e">
        <f>SUM(J35:J40)</f>
        <v>#VALUE!</v>
      </c>
      <c r="K34" s="19" t="e">
        <f>SUM(K35:K40)</f>
        <v>#VALUE!</v>
      </c>
    </row>
    <row r="35" spans="1:11" ht="39" customHeight="1" x14ac:dyDescent="0.2">
      <c r="A35" s="8" t="s">
        <v>111</v>
      </c>
      <c r="B35" s="10" t="s">
        <v>112</v>
      </c>
      <c r="C35" s="8" t="s">
        <v>25</v>
      </c>
      <c r="D35" s="8" t="s">
        <v>113</v>
      </c>
      <c r="E35" s="9" t="s">
        <v>114</v>
      </c>
      <c r="F35" s="10">
        <v>65</v>
      </c>
      <c r="G35" s="20"/>
      <c r="H35" s="20">
        <f>G35*F35</f>
        <v>0</v>
      </c>
      <c r="I35" s="11" t="e">
        <f t="shared" si="1"/>
        <v>#VALUE!</v>
      </c>
      <c r="J35" s="11" t="e">
        <f>I35*F35</f>
        <v>#VALUE!</v>
      </c>
      <c r="K35" s="17" t="e">
        <f t="shared" ref="K35:K40" si="8">((J35*100)/$I$66)/100</f>
        <v>#VALUE!</v>
      </c>
    </row>
    <row r="36" spans="1:11" ht="39" customHeight="1" x14ac:dyDescent="0.2">
      <c r="A36" s="8" t="s">
        <v>115</v>
      </c>
      <c r="B36" s="10" t="s">
        <v>116</v>
      </c>
      <c r="C36" s="8" t="s">
        <v>25</v>
      </c>
      <c r="D36" s="8" t="s">
        <v>117</v>
      </c>
      <c r="E36" s="9" t="s">
        <v>114</v>
      </c>
      <c r="F36" s="10">
        <v>200</v>
      </c>
      <c r="G36" s="20"/>
      <c r="H36" s="20">
        <f t="shared" ref="H36:H40" si="9">G36*F36</f>
        <v>0</v>
      </c>
      <c r="I36" s="11" t="e">
        <f t="shared" si="1"/>
        <v>#VALUE!</v>
      </c>
      <c r="J36" s="11" t="e">
        <f t="shared" ref="J36:J40" si="10">I36*F36</f>
        <v>#VALUE!</v>
      </c>
      <c r="K36" s="17" t="e">
        <f t="shared" si="8"/>
        <v>#VALUE!</v>
      </c>
    </row>
    <row r="37" spans="1:11" ht="39" customHeight="1" x14ac:dyDescent="0.2">
      <c r="A37" s="8" t="s">
        <v>118</v>
      </c>
      <c r="B37" s="10" t="s">
        <v>119</v>
      </c>
      <c r="C37" s="8" t="s">
        <v>25</v>
      </c>
      <c r="D37" s="8" t="s">
        <v>120</v>
      </c>
      <c r="E37" s="9" t="s">
        <v>114</v>
      </c>
      <c r="F37" s="10">
        <v>150</v>
      </c>
      <c r="G37" s="20"/>
      <c r="H37" s="20">
        <f t="shared" si="9"/>
        <v>0</v>
      </c>
      <c r="I37" s="11" t="e">
        <f>(($G$2/100)+1)*G37</f>
        <v>#VALUE!</v>
      </c>
      <c r="J37" s="11" t="e">
        <f t="shared" si="10"/>
        <v>#VALUE!</v>
      </c>
      <c r="K37" s="17" t="e">
        <f t="shared" si="8"/>
        <v>#VALUE!</v>
      </c>
    </row>
    <row r="38" spans="1:11" ht="51.95" customHeight="1" x14ac:dyDescent="0.2">
      <c r="A38" s="8" t="s">
        <v>121</v>
      </c>
      <c r="B38" s="10" t="s">
        <v>122</v>
      </c>
      <c r="C38" s="8" t="s">
        <v>25</v>
      </c>
      <c r="D38" s="8" t="s">
        <v>123</v>
      </c>
      <c r="E38" s="9" t="s">
        <v>114</v>
      </c>
      <c r="F38" s="10">
        <v>300</v>
      </c>
      <c r="G38" s="20"/>
      <c r="H38" s="20">
        <f t="shared" si="9"/>
        <v>0</v>
      </c>
      <c r="I38" s="11" t="e">
        <f t="shared" si="1"/>
        <v>#VALUE!</v>
      </c>
      <c r="J38" s="11" t="e">
        <f t="shared" si="10"/>
        <v>#VALUE!</v>
      </c>
      <c r="K38" s="17" t="e">
        <f t="shared" si="8"/>
        <v>#VALUE!</v>
      </c>
    </row>
    <row r="39" spans="1:11" ht="24" customHeight="1" x14ac:dyDescent="0.2">
      <c r="A39" s="8" t="s">
        <v>124</v>
      </c>
      <c r="B39" s="10" t="s">
        <v>125</v>
      </c>
      <c r="C39" s="8" t="s">
        <v>34</v>
      </c>
      <c r="D39" s="8" t="s">
        <v>126</v>
      </c>
      <c r="E39" s="9" t="s">
        <v>114</v>
      </c>
      <c r="F39" s="10">
        <v>4</v>
      </c>
      <c r="G39" s="20"/>
      <c r="H39" s="20">
        <f t="shared" si="9"/>
        <v>0</v>
      </c>
      <c r="I39" s="11" t="e">
        <f t="shared" si="1"/>
        <v>#VALUE!</v>
      </c>
      <c r="J39" s="11" t="e">
        <f t="shared" si="10"/>
        <v>#VALUE!</v>
      </c>
      <c r="K39" s="17" t="e">
        <f t="shared" si="8"/>
        <v>#VALUE!</v>
      </c>
    </row>
    <row r="40" spans="1:11" ht="24" customHeight="1" x14ac:dyDescent="0.2">
      <c r="A40" s="8" t="s">
        <v>127</v>
      </c>
      <c r="B40" s="10" t="s">
        <v>128</v>
      </c>
      <c r="C40" s="8" t="s">
        <v>34</v>
      </c>
      <c r="D40" s="8" t="s">
        <v>129</v>
      </c>
      <c r="E40" s="9" t="s">
        <v>114</v>
      </c>
      <c r="F40" s="10">
        <v>5</v>
      </c>
      <c r="G40" s="20"/>
      <c r="H40" s="20">
        <f t="shared" si="9"/>
        <v>0</v>
      </c>
      <c r="I40" s="11" t="e">
        <f t="shared" si="1"/>
        <v>#VALUE!</v>
      </c>
      <c r="J40" s="11" t="e">
        <f t="shared" si="10"/>
        <v>#VALUE!</v>
      </c>
      <c r="K40" s="17" t="e">
        <f t="shared" si="8"/>
        <v>#VALUE!</v>
      </c>
    </row>
    <row r="41" spans="1:11" ht="24" customHeight="1" x14ac:dyDescent="0.2">
      <c r="A41" s="5" t="s">
        <v>130</v>
      </c>
      <c r="B41" s="5"/>
      <c r="C41" s="5"/>
      <c r="D41" s="5" t="s">
        <v>131</v>
      </c>
      <c r="E41" s="5"/>
      <c r="F41" s="6"/>
      <c r="G41" s="21"/>
      <c r="H41" s="21"/>
      <c r="I41" s="5"/>
      <c r="J41" s="7" t="e">
        <f>SUM(J42:J49)</f>
        <v>#VALUE!</v>
      </c>
      <c r="K41" s="19" t="e">
        <f>SUM(K42:K49)</f>
        <v>#VALUE!</v>
      </c>
    </row>
    <row r="42" spans="1:11" ht="51.95" customHeight="1" x14ac:dyDescent="0.2">
      <c r="A42" s="8" t="s">
        <v>132</v>
      </c>
      <c r="B42" s="10" t="s">
        <v>133</v>
      </c>
      <c r="C42" s="8" t="s">
        <v>25</v>
      </c>
      <c r="D42" s="8" t="s">
        <v>134</v>
      </c>
      <c r="E42" s="9" t="s">
        <v>114</v>
      </c>
      <c r="F42" s="10">
        <v>90</v>
      </c>
      <c r="G42" s="20"/>
      <c r="H42" s="20">
        <f>G42*F42</f>
        <v>0</v>
      </c>
      <c r="I42" s="11" t="e">
        <f t="shared" si="1"/>
        <v>#VALUE!</v>
      </c>
      <c r="J42" s="11" t="e">
        <f>I42*F42</f>
        <v>#VALUE!</v>
      </c>
      <c r="K42" s="17" t="e">
        <f t="shared" ref="K42:K49" si="11">((J42*100)/$I$66)/100</f>
        <v>#VALUE!</v>
      </c>
    </row>
    <row r="43" spans="1:11" ht="39" customHeight="1" x14ac:dyDescent="0.2">
      <c r="A43" s="8" t="s">
        <v>135</v>
      </c>
      <c r="B43" s="10" t="s">
        <v>136</v>
      </c>
      <c r="C43" s="8" t="s">
        <v>25</v>
      </c>
      <c r="D43" s="8" t="s">
        <v>137</v>
      </c>
      <c r="E43" s="9" t="s">
        <v>114</v>
      </c>
      <c r="F43" s="10">
        <v>45</v>
      </c>
      <c r="G43" s="20"/>
      <c r="H43" s="20">
        <f t="shared" ref="H43:H49" si="12">G43*F43</f>
        <v>0</v>
      </c>
      <c r="I43" s="11" t="e">
        <f t="shared" si="1"/>
        <v>#VALUE!</v>
      </c>
      <c r="J43" s="11" t="e">
        <f t="shared" ref="J43:J49" si="13">I43*F43</f>
        <v>#VALUE!</v>
      </c>
      <c r="K43" s="17" t="e">
        <f t="shared" si="11"/>
        <v>#VALUE!</v>
      </c>
    </row>
    <row r="44" spans="1:11" ht="26.1" customHeight="1" x14ac:dyDescent="0.2">
      <c r="A44" s="8" t="s">
        <v>138</v>
      </c>
      <c r="B44" s="10" t="s">
        <v>139</v>
      </c>
      <c r="C44" s="8" t="s">
        <v>25</v>
      </c>
      <c r="D44" s="8" t="s">
        <v>140</v>
      </c>
      <c r="E44" s="9" t="s">
        <v>114</v>
      </c>
      <c r="F44" s="10">
        <v>36</v>
      </c>
      <c r="G44" s="20"/>
      <c r="H44" s="20">
        <f t="shared" si="12"/>
        <v>0</v>
      </c>
      <c r="I44" s="11" t="e">
        <f t="shared" si="1"/>
        <v>#VALUE!</v>
      </c>
      <c r="J44" s="11" t="e">
        <f t="shared" si="13"/>
        <v>#VALUE!</v>
      </c>
      <c r="K44" s="17" t="e">
        <f t="shared" si="11"/>
        <v>#VALUE!</v>
      </c>
    </row>
    <row r="45" spans="1:11" ht="39" customHeight="1" x14ac:dyDescent="0.2">
      <c r="A45" s="8" t="s">
        <v>141</v>
      </c>
      <c r="B45" s="10" t="s">
        <v>142</v>
      </c>
      <c r="C45" s="8" t="s">
        <v>25</v>
      </c>
      <c r="D45" s="8" t="s">
        <v>143</v>
      </c>
      <c r="E45" s="9" t="s">
        <v>23</v>
      </c>
      <c r="F45" s="10">
        <v>22</v>
      </c>
      <c r="G45" s="20"/>
      <c r="H45" s="20">
        <f t="shared" si="12"/>
        <v>0</v>
      </c>
      <c r="I45" s="11" t="e">
        <f t="shared" si="1"/>
        <v>#VALUE!</v>
      </c>
      <c r="J45" s="11" t="e">
        <f t="shared" si="13"/>
        <v>#VALUE!</v>
      </c>
      <c r="K45" s="17" t="e">
        <f t="shared" si="11"/>
        <v>#VALUE!</v>
      </c>
    </row>
    <row r="46" spans="1:11" ht="26.1" customHeight="1" x14ac:dyDescent="0.2">
      <c r="A46" s="8" t="s">
        <v>144</v>
      </c>
      <c r="B46" s="10" t="s">
        <v>145</v>
      </c>
      <c r="C46" s="8" t="s">
        <v>25</v>
      </c>
      <c r="D46" s="8" t="s">
        <v>146</v>
      </c>
      <c r="E46" s="9" t="s">
        <v>114</v>
      </c>
      <c r="F46" s="10">
        <v>24</v>
      </c>
      <c r="G46" s="20"/>
      <c r="H46" s="20">
        <f t="shared" si="12"/>
        <v>0</v>
      </c>
      <c r="I46" s="11" t="e">
        <f t="shared" si="1"/>
        <v>#VALUE!</v>
      </c>
      <c r="J46" s="11" t="e">
        <f t="shared" si="13"/>
        <v>#VALUE!</v>
      </c>
      <c r="K46" s="17" t="e">
        <f t="shared" si="11"/>
        <v>#VALUE!</v>
      </c>
    </row>
    <row r="47" spans="1:11" ht="24" customHeight="1" x14ac:dyDescent="0.2">
      <c r="A47" s="8" t="s">
        <v>147</v>
      </c>
      <c r="B47" s="10" t="s">
        <v>148</v>
      </c>
      <c r="C47" s="8" t="s">
        <v>34</v>
      </c>
      <c r="D47" s="8" t="s">
        <v>149</v>
      </c>
      <c r="E47" s="9" t="s">
        <v>23</v>
      </c>
      <c r="F47" s="10">
        <v>3</v>
      </c>
      <c r="G47" s="20"/>
      <c r="H47" s="20">
        <f t="shared" si="12"/>
        <v>0</v>
      </c>
      <c r="I47" s="11" t="e">
        <f t="shared" si="1"/>
        <v>#VALUE!</v>
      </c>
      <c r="J47" s="11" t="e">
        <f t="shared" si="13"/>
        <v>#VALUE!</v>
      </c>
      <c r="K47" s="17" t="e">
        <f t="shared" si="11"/>
        <v>#VALUE!</v>
      </c>
    </row>
    <row r="48" spans="1:11" ht="26.1" customHeight="1" x14ac:dyDescent="0.2">
      <c r="A48" s="8" t="s">
        <v>150</v>
      </c>
      <c r="B48" s="10" t="s">
        <v>151</v>
      </c>
      <c r="C48" s="8" t="s">
        <v>34</v>
      </c>
      <c r="D48" s="8" t="s">
        <v>152</v>
      </c>
      <c r="E48" s="9" t="s">
        <v>114</v>
      </c>
      <c r="F48" s="10">
        <v>3</v>
      </c>
      <c r="G48" s="20"/>
      <c r="H48" s="20">
        <f t="shared" si="12"/>
        <v>0</v>
      </c>
      <c r="I48" s="11" t="e">
        <f t="shared" si="1"/>
        <v>#VALUE!</v>
      </c>
      <c r="J48" s="11" t="e">
        <f t="shared" si="13"/>
        <v>#VALUE!</v>
      </c>
      <c r="K48" s="17" t="e">
        <f t="shared" si="11"/>
        <v>#VALUE!</v>
      </c>
    </row>
    <row r="49" spans="1:11" ht="26.1" customHeight="1" x14ac:dyDescent="0.2">
      <c r="A49" s="8" t="s">
        <v>153</v>
      </c>
      <c r="B49" s="10" t="s">
        <v>154</v>
      </c>
      <c r="C49" s="8" t="s">
        <v>64</v>
      </c>
      <c r="D49" s="8" t="s">
        <v>155</v>
      </c>
      <c r="E49" s="9" t="s">
        <v>66</v>
      </c>
      <c r="F49" s="10">
        <v>4</v>
      </c>
      <c r="G49" s="20"/>
      <c r="H49" s="20">
        <f t="shared" si="12"/>
        <v>0</v>
      </c>
      <c r="I49" s="11" t="e">
        <f t="shared" si="1"/>
        <v>#VALUE!</v>
      </c>
      <c r="J49" s="11" t="e">
        <f t="shared" si="13"/>
        <v>#VALUE!</v>
      </c>
      <c r="K49" s="17" t="e">
        <f t="shared" si="11"/>
        <v>#VALUE!</v>
      </c>
    </row>
    <row r="50" spans="1:11" ht="24" customHeight="1" x14ac:dyDescent="0.2">
      <c r="A50" s="5" t="s">
        <v>156</v>
      </c>
      <c r="B50" s="5"/>
      <c r="C50" s="5"/>
      <c r="D50" s="5" t="s">
        <v>157</v>
      </c>
      <c r="E50" s="5"/>
      <c r="F50" s="6"/>
      <c r="G50" s="21"/>
      <c r="H50" s="21"/>
      <c r="I50" s="5"/>
      <c r="J50" s="7" t="e">
        <f>SUM(J51:J52)</f>
        <v>#VALUE!</v>
      </c>
      <c r="K50" s="19" t="e">
        <f>SUM(K51:K52)</f>
        <v>#VALUE!</v>
      </c>
    </row>
    <row r="51" spans="1:11" ht="26.1" customHeight="1" x14ac:dyDescent="0.2">
      <c r="A51" s="8" t="s">
        <v>158</v>
      </c>
      <c r="B51" s="10" t="s">
        <v>159</v>
      </c>
      <c r="C51" s="8" t="s">
        <v>34</v>
      </c>
      <c r="D51" s="8" t="s">
        <v>160</v>
      </c>
      <c r="E51" s="9" t="s">
        <v>23</v>
      </c>
      <c r="F51" s="10">
        <v>1</v>
      </c>
      <c r="G51" s="20"/>
      <c r="H51" s="20">
        <f>G51*F51</f>
        <v>0</v>
      </c>
      <c r="I51" s="11" t="e">
        <f t="shared" si="1"/>
        <v>#VALUE!</v>
      </c>
      <c r="J51" s="11" t="e">
        <f>I51*F51</f>
        <v>#VALUE!</v>
      </c>
      <c r="K51" s="17" t="e">
        <f>((J51*100)/$I$66)/100</f>
        <v>#VALUE!</v>
      </c>
    </row>
    <row r="52" spans="1:11" ht="26.1" customHeight="1" x14ac:dyDescent="0.2">
      <c r="A52" s="8" t="s">
        <v>158</v>
      </c>
      <c r="B52" s="10" t="s">
        <v>161</v>
      </c>
      <c r="C52" s="8" t="s">
        <v>25</v>
      </c>
      <c r="D52" s="8" t="s">
        <v>162</v>
      </c>
      <c r="E52" s="9" t="s">
        <v>23</v>
      </c>
      <c r="F52" s="10">
        <v>4</v>
      </c>
      <c r="G52" s="20"/>
      <c r="H52" s="20">
        <f>G52*F52</f>
        <v>0</v>
      </c>
      <c r="I52" s="11" t="e">
        <f t="shared" si="1"/>
        <v>#VALUE!</v>
      </c>
      <c r="J52" s="11" t="e">
        <f>I52*F52</f>
        <v>#VALUE!</v>
      </c>
      <c r="K52" s="17" t="e">
        <f>((J52*100)/$I$66)/100</f>
        <v>#VALUE!</v>
      </c>
    </row>
    <row r="53" spans="1:11" ht="24" customHeight="1" x14ac:dyDescent="0.2">
      <c r="A53" s="5" t="s">
        <v>163</v>
      </c>
      <c r="B53" s="5"/>
      <c r="C53" s="5"/>
      <c r="D53" s="5" t="s">
        <v>164</v>
      </c>
      <c r="E53" s="5"/>
      <c r="F53" s="6"/>
      <c r="G53" s="21"/>
      <c r="H53" s="21"/>
      <c r="I53" s="5"/>
      <c r="J53" s="7" t="e">
        <f>SUM(J54)</f>
        <v>#VALUE!</v>
      </c>
      <c r="K53" s="19" t="e">
        <f>SUM(K54)</f>
        <v>#VALUE!</v>
      </c>
    </row>
    <row r="54" spans="1:11" ht="26.1" customHeight="1" x14ac:dyDescent="0.2">
      <c r="A54" s="8" t="s">
        <v>165</v>
      </c>
      <c r="B54" s="10" t="s">
        <v>166</v>
      </c>
      <c r="C54" s="8" t="s">
        <v>34</v>
      </c>
      <c r="D54" s="8" t="s">
        <v>167</v>
      </c>
      <c r="E54" s="9" t="s">
        <v>23</v>
      </c>
      <c r="F54" s="10">
        <v>2</v>
      </c>
      <c r="G54" s="20"/>
      <c r="H54" s="20">
        <f>G54*F54</f>
        <v>0</v>
      </c>
      <c r="I54" s="11" t="e">
        <f t="shared" si="1"/>
        <v>#VALUE!</v>
      </c>
      <c r="J54" s="11" t="e">
        <f>I54*F54</f>
        <v>#VALUE!</v>
      </c>
      <c r="K54" s="17" t="e">
        <f>((J54*100)/$I$66)/100</f>
        <v>#VALUE!</v>
      </c>
    </row>
    <row r="55" spans="1:11" ht="24" customHeight="1" x14ac:dyDescent="0.2">
      <c r="A55" s="5" t="s">
        <v>168</v>
      </c>
      <c r="B55" s="5"/>
      <c r="C55" s="5"/>
      <c r="D55" s="5" t="s">
        <v>169</v>
      </c>
      <c r="E55" s="5"/>
      <c r="F55" s="6"/>
      <c r="G55" s="21"/>
      <c r="H55" s="21"/>
      <c r="I55" s="5"/>
      <c r="J55" s="7" t="e">
        <f>SUM(J56:J58)</f>
        <v>#VALUE!</v>
      </c>
      <c r="K55" s="19" t="e">
        <f>SUM(K56:K58)</f>
        <v>#VALUE!</v>
      </c>
    </row>
    <row r="56" spans="1:11" ht="26.1" customHeight="1" x14ac:dyDescent="0.2">
      <c r="A56" s="8" t="s">
        <v>170</v>
      </c>
      <c r="B56" s="10" t="s">
        <v>171</v>
      </c>
      <c r="C56" s="8" t="s">
        <v>25</v>
      </c>
      <c r="D56" s="8" t="s">
        <v>172</v>
      </c>
      <c r="E56" s="9" t="s">
        <v>173</v>
      </c>
      <c r="F56" s="10">
        <v>0.64</v>
      </c>
      <c r="G56" s="20"/>
      <c r="H56" s="20">
        <f>G56*F56</f>
        <v>0</v>
      </c>
      <c r="I56" s="11" t="e">
        <f t="shared" si="1"/>
        <v>#VALUE!</v>
      </c>
      <c r="J56" s="11" t="e">
        <f>I56*F56</f>
        <v>#VALUE!</v>
      </c>
      <c r="K56" s="17" t="e">
        <f>((J56*100)/$I$66)/100</f>
        <v>#VALUE!</v>
      </c>
    </row>
    <row r="57" spans="1:11" ht="26.1" customHeight="1" x14ac:dyDescent="0.2">
      <c r="A57" s="8" t="s">
        <v>174</v>
      </c>
      <c r="B57" s="10" t="s">
        <v>175</v>
      </c>
      <c r="C57" s="8" t="s">
        <v>25</v>
      </c>
      <c r="D57" s="8" t="s">
        <v>176</v>
      </c>
      <c r="E57" s="9" t="s">
        <v>114</v>
      </c>
      <c r="F57" s="10">
        <v>8</v>
      </c>
      <c r="G57" s="20"/>
      <c r="H57" s="20">
        <f t="shared" ref="H57:H58" si="14">G57*F57</f>
        <v>0</v>
      </c>
      <c r="I57" s="11" t="e">
        <f t="shared" si="1"/>
        <v>#VALUE!</v>
      </c>
      <c r="J57" s="11" t="e">
        <f t="shared" ref="J57:J58" si="15">I57*F57</f>
        <v>#VALUE!</v>
      </c>
      <c r="K57" s="17" t="e">
        <f>((J57*100)/$I$66)/100</f>
        <v>#VALUE!</v>
      </c>
    </row>
    <row r="58" spans="1:11" ht="51.95" customHeight="1" x14ac:dyDescent="0.2">
      <c r="A58" s="8" t="s">
        <v>177</v>
      </c>
      <c r="B58" s="10" t="s">
        <v>178</v>
      </c>
      <c r="C58" s="8" t="s">
        <v>25</v>
      </c>
      <c r="D58" s="8" t="s">
        <v>179</v>
      </c>
      <c r="E58" s="9" t="s">
        <v>23</v>
      </c>
      <c r="F58" s="10">
        <v>1</v>
      </c>
      <c r="G58" s="20"/>
      <c r="H58" s="20">
        <f t="shared" si="14"/>
        <v>0</v>
      </c>
      <c r="I58" s="11" t="e">
        <f t="shared" si="1"/>
        <v>#VALUE!</v>
      </c>
      <c r="J58" s="11" t="e">
        <f t="shared" si="15"/>
        <v>#VALUE!</v>
      </c>
      <c r="K58" s="17" t="e">
        <f>((J58*100)/$I$66)/100</f>
        <v>#VALUE!</v>
      </c>
    </row>
    <row r="59" spans="1:11" ht="24" customHeight="1" x14ac:dyDescent="0.2">
      <c r="A59" s="5" t="s">
        <v>180</v>
      </c>
      <c r="B59" s="5"/>
      <c r="C59" s="5"/>
      <c r="D59" s="5" t="s">
        <v>181</v>
      </c>
      <c r="E59" s="5"/>
      <c r="F59" s="6"/>
      <c r="G59" s="21"/>
      <c r="H59" s="21"/>
      <c r="I59" s="5"/>
      <c r="J59" s="7" t="e">
        <f>SUM(J60:J62)</f>
        <v>#VALUE!</v>
      </c>
      <c r="K59" s="19" t="e">
        <f>SUM(K60:K62)</f>
        <v>#VALUE!</v>
      </c>
    </row>
    <row r="60" spans="1:11" ht="39" customHeight="1" x14ac:dyDescent="0.2">
      <c r="A60" s="8" t="s">
        <v>182</v>
      </c>
      <c r="B60" s="10" t="s">
        <v>183</v>
      </c>
      <c r="C60" s="8" t="s">
        <v>25</v>
      </c>
      <c r="D60" s="8" t="s">
        <v>184</v>
      </c>
      <c r="E60" s="9" t="s">
        <v>185</v>
      </c>
      <c r="F60" s="10">
        <v>4</v>
      </c>
      <c r="G60" s="20"/>
      <c r="H60" s="20">
        <f>G60*F60</f>
        <v>0</v>
      </c>
      <c r="I60" s="11" t="e">
        <f t="shared" si="1"/>
        <v>#VALUE!</v>
      </c>
      <c r="J60" s="11" t="e">
        <f>I60*F60</f>
        <v>#VALUE!</v>
      </c>
      <c r="K60" s="17" t="e">
        <f>((J60*100)/$I$66)/100</f>
        <v>#VALUE!</v>
      </c>
    </row>
    <row r="61" spans="1:11" ht="39" customHeight="1" x14ac:dyDescent="0.2">
      <c r="A61" s="8" t="s">
        <v>186</v>
      </c>
      <c r="B61" s="10" t="s">
        <v>187</v>
      </c>
      <c r="C61" s="8" t="s">
        <v>25</v>
      </c>
      <c r="D61" s="8" t="s">
        <v>188</v>
      </c>
      <c r="E61" s="9" t="s">
        <v>173</v>
      </c>
      <c r="F61" s="10">
        <v>0.4</v>
      </c>
      <c r="G61" s="20"/>
      <c r="H61" s="20">
        <f t="shared" ref="H61:H62" si="16">G61*F61</f>
        <v>0</v>
      </c>
      <c r="I61" s="11" t="e">
        <f t="shared" si="1"/>
        <v>#VALUE!</v>
      </c>
      <c r="J61" s="11" t="e">
        <f t="shared" ref="J61:J62" si="17">I61*F61</f>
        <v>#VALUE!</v>
      </c>
      <c r="K61" s="17" t="e">
        <f>((J61*100)/$I$66)/100</f>
        <v>#VALUE!</v>
      </c>
    </row>
    <row r="62" spans="1:11" ht="51.95" customHeight="1" x14ac:dyDescent="0.2">
      <c r="A62" s="8" t="s">
        <v>189</v>
      </c>
      <c r="B62" s="10" t="s">
        <v>190</v>
      </c>
      <c r="C62" s="8" t="s">
        <v>25</v>
      </c>
      <c r="D62" s="8" t="s">
        <v>191</v>
      </c>
      <c r="E62" s="9" t="s">
        <v>185</v>
      </c>
      <c r="F62" s="10">
        <v>1.2</v>
      </c>
      <c r="G62" s="20"/>
      <c r="H62" s="20">
        <f t="shared" si="16"/>
        <v>0</v>
      </c>
      <c r="I62" s="11" t="e">
        <f>(($G$2/100)+1)*G62</f>
        <v>#VALUE!</v>
      </c>
      <c r="J62" s="11" t="e">
        <f t="shared" si="17"/>
        <v>#VALUE!</v>
      </c>
      <c r="K62" s="17" t="e">
        <f>((J62*100)/$I$66)/100</f>
        <v>#VALUE!</v>
      </c>
    </row>
    <row r="63" spans="1:1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">
      <c r="A64" s="24"/>
      <c r="B64" s="24"/>
      <c r="C64" s="24"/>
      <c r="D64" s="15"/>
      <c r="E64" s="14"/>
      <c r="F64" s="25" t="s">
        <v>192</v>
      </c>
      <c r="G64" s="24"/>
      <c r="H64" s="14"/>
      <c r="I64" s="26">
        <f>SUM(H6:H62)</f>
        <v>0</v>
      </c>
      <c r="J64" s="24"/>
      <c r="K64" s="24"/>
    </row>
    <row r="65" spans="1:11" x14ac:dyDescent="0.2">
      <c r="A65" s="24"/>
      <c r="B65" s="24"/>
      <c r="C65" s="24"/>
      <c r="D65" s="15"/>
      <c r="E65" s="14"/>
      <c r="F65" s="25" t="s">
        <v>193</v>
      </c>
      <c r="G65" s="24"/>
      <c r="H65" s="14"/>
      <c r="I65" s="26" t="e">
        <f>I64*(G2/100)</f>
        <v>#VALUE!</v>
      </c>
      <c r="J65" s="24"/>
      <c r="K65" s="24"/>
    </row>
    <row r="66" spans="1:11" x14ac:dyDescent="0.2">
      <c r="A66" s="24"/>
      <c r="B66" s="24"/>
      <c r="C66" s="24"/>
      <c r="D66" s="15"/>
      <c r="E66" s="14"/>
      <c r="F66" s="25" t="s">
        <v>194</v>
      </c>
      <c r="G66" s="24"/>
      <c r="H66" s="14"/>
      <c r="I66" s="26" t="e">
        <f>I64+I65</f>
        <v>#VALUE!</v>
      </c>
      <c r="J66" s="24"/>
      <c r="K66" s="24"/>
    </row>
    <row r="67" spans="1:11" ht="60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ht="69.95" customHeight="1" x14ac:dyDescent="0.2">
      <c r="A68" s="27"/>
      <c r="B68" s="28"/>
      <c r="C68" s="28"/>
      <c r="D68" s="28"/>
      <c r="E68" s="28"/>
      <c r="F68" s="28"/>
      <c r="G68" s="28"/>
      <c r="H68" s="28"/>
      <c r="I68" s="28"/>
      <c r="J68" s="28"/>
      <c r="K68" s="28"/>
    </row>
  </sheetData>
  <mergeCells count="17">
    <mergeCell ref="E1:F1"/>
    <mergeCell ref="G1:I1"/>
    <mergeCell ref="J1:K1"/>
    <mergeCell ref="E2:F2"/>
    <mergeCell ref="G2:I2"/>
    <mergeCell ref="J2:K2"/>
    <mergeCell ref="A66:C66"/>
    <mergeCell ref="F66:G66"/>
    <mergeCell ref="I66:K66"/>
    <mergeCell ref="A68:K68"/>
    <mergeCell ref="A3:K3"/>
    <mergeCell ref="A64:C64"/>
    <mergeCell ref="F64:G64"/>
    <mergeCell ref="I64:K64"/>
    <mergeCell ref="A65:C65"/>
    <mergeCell ref="F65:G65"/>
    <mergeCell ref="I65:K65"/>
  </mergeCells>
  <pageMargins left="0.51181102362204722" right="0.51181102362204722" top="0.59055118110236227" bottom="0.59055118110236227" header="0.51181102362204722" footer="0.51181102362204722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EDGARD Rodrigues Machado Junior</cp:lastModifiedBy>
  <cp:revision>0</cp:revision>
  <cp:lastPrinted>2023-05-23T17:33:42Z</cp:lastPrinted>
  <dcterms:created xsi:type="dcterms:W3CDTF">2023-05-23T17:33:11Z</dcterms:created>
  <dcterms:modified xsi:type="dcterms:W3CDTF">2023-05-30T16:54:17Z</dcterms:modified>
</cp:coreProperties>
</file>