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coc39\dados$\EQPLC 2022\Pregão Eletrônico\687_2022_Serviço de vigilância patrimonial desarmanda, Residencial Bela Vista, Samambaia, Brasília-DF\Edital\Documentação complementar\"/>
    </mc:Choice>
  </mc:AlternateContent>
  <xr:revisionPtr revIDLastSave="0" documentId="13_ncr:1_{3523A059-7512-45F8-8883-9642742BEC4B}" xr6:coauthVersionLast="47" xr6:coauthVersionMax="47" xr10:uidLastSave="{00000000-0000-0000-0000-000000000000}"/>
  <bookViews>
    <workbookView xWindow="19080" yWindow="2100" windowWidth="29040" windowHeight="15840" tabRatio="940" xr2:uid="{00000000-000D-0000-FFFF-FFFF00000000}"/>
  </bookViews>
  <sheets>
    <sheet name="Modelo Original" sheetId="14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6" i="14" l="1"/>
  <c r="C122" i="14"/>
  <c r="C120" i="14"/>
  <c r="C119" i="14"/>
  <c r="C118" i="14"/>
  <c r="C117" i="14"/>
  <c r="C116" i="14"/>
  <c r="C85" i="14"/>
  <c r="C52" i="14"/>
  <c r="C51" i="14"/>
  <c r="C50" i="14"/>
  <c r="Q44" i="14"/>
  <c r="H42" i="14" s="1"/>
  <c r="H47" i="14" s="1"/>
  <c r="H52" i="14" s="1"/>
  <c r="Q43" i="14"/>
  <c r="O21" i="14"/>
  <c r="Q18" i="14"/>
  <c r="Q17" i="14"/>
  <c r="Q16" i="14"/>
  <c r="Q15" i="14"/>
  <c r="Q14" i="14"/>
  <c r="Q11" i="14"/>
  <c r="Q13" i="14" s="1"/>
  <c r="B6" i="14"/>
  <c r="Q45" i="14" l="1"/>
  <c r="Q20" i="14"/>
  <c r="Q21" i="14" s="1"/>
  <c r="Q46" i="14"/>
  <c r="Q48" i="14" l="1"/>
  <c r="H50" i="14" l="1"/>
  <c r="H51" i="14" l="1"/>
  <c r="H53" i="14" s="1"/>
</calcChain>
</file>

<file path=xl/sharedStrings.xml><?xml version="1.0" encoding="utf-8"?>
<sst xmlns="http://schemas.openxmlformats.org/spreadsheetml/2006/main" count="190" uniqueCount="130">
  <si>
    <t>A</t>
  </si>
  <si>
    <t>B</t>
  </si>
  <si>
    <t>C</t>
  </si>
  <si>
    <t>D</t>
  </si>
  <si>
    <t>E</t>
  </si>
  <si>
    <t>F</t>
  </si>
  <si>
    <t>G</t>
  </si>
  <si>
    <t>H</t>
  </si>
  <si>
    <t>Outros (especificar)</t>
  </si>
  <si>
    <t>Transporte</t>
  </si>
  <si>
    <t>Uniformes</t>
  </si>
  <si>
    <t>Materiais</t>
  </si>
  <si>
    <t>Equipamentos</t>
  </si>
  <si>
    <t>TOTAL</t>
  </si>
  <si>
    <t>INSS</t>
  </si>
  <si>
    <t>INCRA</t>
  </si>
  <si>
    <t>Salário Educação</t>
  </si>
  <si>
    <t>FGTS</t>
  </si>
  <si>
    <t>SEBRAE</t>
  </si>
  <si>
    <t>%</t>
  </si>
  <si>
    <t>13º Salário</t>
  </si>
  <si>
    <t>Aviso prévio trabalhado</t>
  </si>
  <si>
    <t>4.1</t>
  </si>
  <si>
    <t>Custos Indiretos</t>
  </si>
  <si>
    <t>Tributos</t>
  </si>
  <si>
    <t>B.2 Tributos Estaduais (especificar)</t>
  </si>
  <si>
    <t>B.3 Tributos Municipais (especificar)</t>
  </si>
  <si>
    <t>Lucro</t>
  </si>
  <si>
    <t>Férias e Adicional de Férias</t>
  </si>
  <si>
    <t>Seguro acidente do trabalho (SAT)</t>
  </si>
  <si>
    <t>SESC ou SESI</t>
  </si>
  <si>
    <t>SENAC ou SENAI</t>
  </si>
  <si>
    <t>2.1</t>
  </si>
  <si>
    <t>2.2</t>
  </si>
  <si>
    <t>2.3</t>
  </si>
  <si>
    <t>Incidência do submódulo 2.2 sobre aviso prévio trabalhado</t>
  </si>
  <si>
    <t>PIS</t>
  </si>
  <si>
    <t>COFINS</t>
  </si>
  <si>
    <t>ISS</t>
  </si>
  <si>
    <t>INSS Patronal</t>
  </si>
  <si>
    <t>Substituto na cobertura de Ausência por acidente de trabalho</t>
  </si>
  <si>
    <t>Substituto na cobertura de Férias</t>
  </si>
  <si>
    <t>Substituto na cobertura de Ausências legais</t>
  </si>
  <si>
    <t>Substituto na cobertura de  Licença paternidade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</si>
  <si>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</si>
  <si>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</si>
  <si>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</si>
  <si>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>DEMONSTRATIVO DO VALE TRANSPORTE</t>
  </si>
  <si>
    <t>Valor Unitário</t>
  </si>
  <si>
    <t>Quantidade Diária</t>
  </si>
  <si>
    <t>Total por Dia</t>
  </si>
  <si>
    <t>Dias Por Mês</t>
  </si>
  <si>
    <t>Total Mensal</t>
  </si>
  <si>
    <t>Dedução Legal</t>
  </si>
  <si>
    <t>Total Liquido Mês</t>
  </si>
  <si>
    <t>44horas/6dias</t>
  </si>
  <si>
    <t>calculo h</t>
  </si>
  <si>
    <t>.=hxmês(30)</t>
  </si>
  <si>
    <t>44h/semanais</t>
  </si>
  <si>
    <t>40h/semanais</t>
  </si>
  <si>
    <t>8h/semanal</t>
  </si>
  <si>
    <t>h/dia</t>
  </si>
  <si>
    <t>h</t>
  </si>
  <si>
    <t>sem</t>
  </si>
  <si>
    <t>men</t>
  </si>
  <si>
    <t>h/mês</t>
  </si>
  <si>
    <t>4h/semanal</t>
  </si>
  <si>
    <t>12x36</t>
  </si>
  <si>
    <t>30 dias sem sábado</t>
  </si>
  <si>
    <t>30 dias com sábado</t>
  </si>
  <si>
    <t>Dias de transporte</t>
  </si>
  <si>
    <t>36h/semanais</t>
  </si>
  <si>
    <t>43h/samanais</t>
  </si>
  <si>
    <t>h/mês    jardineiro</t>
  </si>
  <si>
    <t>Aviso prévio indenizado - longo da execução</t>
  </si>
  <si>
    <t>Multa do FGTS sobre a recisão sem justa causa</t>
  </si>
  <si>
    <t xml:space="preserve">Nota: Vale Transporte </t>
  </si>
  <si>
    <t>https://semob.df.gov.br/precos-das-passagens/</t>
  </si>
  <si>
    <t>-</t>
  </si>
  <si>
    <t>PLANILHA ANALÍTICA DE CUSTOS E FORMAÇÃO DE PREÇOS</t>
  </si>
  <si>
    <t>Os valores finais foram arrendondados em 2 casas decimais, segundo a Norma ABNT NBR 5891.</t>
  </si>
  <si>
    <t>5. Outros (especificar)</t>
  </si>
  <si>
    <t>4. Adicional Noturno (20% sobre a Hora Noturna Normal)</t>
  </si>
  <si>
    <t>3. Adicional de Insalubridade</t>
  </si>
  <si>
    <t>1. Salário Base</t>
  </si>
  <si>
    <t>DESCRIÇÃO DE CUSTOS</t>
  </si>
  <si>
    <t>MÓDULO 1 - COMPOSIÇÃO DA REMUNERAÇÃO</t>
  </si>
  <si>
    <t>MÓDULO 2 - ENCARGOS E BENEFÍCIOS</t>
  </si>
  <si>
    <t>Submódulo 1 - 13º Salário e adicional de férias</t>
  </si>
  <si>
    <t>Itens de Custos (Descrição)</t>
  </si>
  <si>
    <t>VALOR</t>
  </si>
  <si>
    <t>TOTAL DO 13º SALÁRIO E ADICIONAL DE FÉRIAS</t>
  </si>
  <si>
    <t>Submódulo 2 - Encargos Previdenciários (GPS), Fundo de Garantia por Tempo de Serviço (FGTS) e outras contribuições.</t>
  </si>
  <si>
    <t>TOTAL DOS ENCARGOS PREVIDENCIÁRIOS, FGTS E OUTRAS CONSTRIBUIÇÕES</t>
  </si>
  <si>
    <t>Submódulo 3 - Benefícios mensais e diários.</t>
  </si>
  <si>
    <t>TOTAL DE BENEFÍCIOS MENSAIS E DIÁRIOS</t>
  </si>
  <si>
    <t>MÓDULO 2 - QUADRO RESUMO DE ENCARGOS E BENEFÍCIOS</t>
  </si>
  <si>
    <t>TOTAL DOS ENCARGOS E BENEFÍCIOS</t>
  </si>
  <si>
    <r>
      <t>2. Adicional Periculosidade</t>
    </r>
    <r>
      <rPr>
        <sz val="11"/>
        <color indexed="8"/>
        <rFont val="Calibri"/>
        <family val="2"/>
        <scheme val="minor"/>
      </rPr>
      <t xml:space="preserve"> (adicional de 30% sobre o salário)</t>
    </r>
  </si>
  <si>
    <t>MÓDULO 3 - PROVISÃO PARA RESCISÃO</t>
  </si>
  <si>
    <t>TOTAL PARA PROVISÃO PARA RESCISÃO</t>
  </si>
  <si>
    <t>MÓDULO 4 - CUSTOS DE REPOSIÇÃO DO PROFISSIONAL AUSENTE</t>
  </si>
  <si>
    <t>TOTAL DE REPOSIÇÃO DE PROFISSIONAL NAS AUSÊNCIAS LEGAIS</t>
  </si>
  <si>
    <t>Submódulo 1 - Ausências legais</t>
  </si>
  <si>
    <t>4.2</t>
  </si>
  <si>
    <t>TOTAL DE COBERTURA DE INTERVALO POR INTRAJORNADA</t>
  </si>
  <si>
    <t>MÓDULO 4 - QUADRO RESUMO REPOSIÇÃO DO PROFISSIONAL AUSENTE</t>
  </si>
  <si>
    <t>MÓDULO 5 - INSUMOS DIVERSOS</t>
  </si>
  <si>
    <t>TOTAL DE INSUMOS DIVERSOS</t>
  </si>
  <si>
    <t>C1.</t>
  </si>
  <si>
    <t>C2.</t>
  </si>
  <si>
    <t>C3.</t>
  </si>
  <si>
    <t>C4.</t>
  </si>
  <si>
    <t>TOTAL DE CUSTOS INDIRETOS, LUCRO E TRIBUTOS</t>
  </si>
  <si>
    <t>MÓDULO 6 - CUSTOS INDIRETOS, LUCRO E TRIBUTOS</t>
  </si>
  <si>
    <t>QUADRO RESUMO DA COMPOSIÇÃO DE CUSTOS</t>
  </si>
  <si>
    <t>Mão de obra vinculada à execução contratual (valor por profissional)</t>
  </si>
  <si>
    <t>Subtotal (Módulos 1 + 2 + 3 + 4 + 5)</t>
  </si>
  <si>
    <t>Valor mensal por profissional</t>
  </si>
  <si>
    <r>
      <t xml:space="preserve">TIPO DE SERVIÇO: </t>
    </r>
    <r>
      <rPr>
        <b/>
        <sz val="16"/>
        <color rgb="FFFF0000"/>
        <rFont val="Calibri"/>
        <family val="2"/>
        <scheme val="minor"/>
      </rPr>
      <t>PREENCHIMENTO PELO LICITANTE</t>
    </r>
  </si>
  <si>
    <t>Valor mensal por empregado - QUANTIDADE DE EMPREGADO</t>
  </si>
  <si>
    <t>Valor mensal por posto - QUANTIDADE DE POSTOS</t>
  </si>
  <si>
    <t>Submódulo 2 - Ausência por intrajornada</t>
  </si>
  <si>
    <t>Incidência do FGTS sobre Aviso prévio indenizado/trabalhado</t>
  </si>
  <si>
    <t>VALOR TOTAL PARA OS 6 MESES - PREENCHIMENTO PELA LICITANTE</t>
  </si>
  <si>
    <t>Auxílio-Refeição/Alimentação - CCT Cláusula ª</t>
  </si>
  <si>
    <t>Assistência ondontológica - CCT Cláusula ª</t>
  </si>
  <si>
    <t>Assistência médica e familiar - CCT Cláusula ª</t>
  </si>
  <si>
    <t>Funeral - CCT Cláusula ª</t>
  </si>
  <si>
    <t>Auxílio Lazer/Cultural - CCT Cláusula 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</si>
</sst>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rgb="FF55555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u/>
      <sz val="9.9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164" fontId="4" fillId="4" borderId="9" xfId="0" applyNumberFormat="1" applyFont="1" applyFill="1" applyBorder="1" applyAlignment="1" applyProtection="1">
      <alignment vertical="center"/>
      <protection hidden="1"/>
    </xf>
    <xf numFmtId="0" fontId="4" fillId="4" borderId="14" xfId="0" applyFont="1" applyFill="1" applyBorder="1" applyAlignment="1" applyProtection="1">
      <alignment vertical="center"/>
      <protection locked="0"/>
    </xf>
    <xf numFmtId="2" fontId="4" fillId="3" borderId="32" xfId="0" applyNumberFormat="1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17" xfId="0" applyFont="1" applyBorder="1" applyAlignment="1" applyProtection="1">
      <alignment horizontal="center" vertical="center"/>
      <protection locked="0"/>
    </xf>
    <xf numFmtId="44" fontId="0" fillId="0" borderId="32" xfId="2" applyFont="1" applyBorder="1" applyAlignment="1"/>
    <xf numFmtId="0" fontId="0" fillId="0" borderId="25" xfId="0" applyFont="1" applyBorder="1"/>
    <xf numFmtId="44" fontId="5" fillId="0" borderId="9" xfId="2" applyFont="1" applyBorder="1" applyAlignment="1"/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/>
    <xf numFmtId="0" fontId="0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2" xfId="0" applyFont="1" applyBorder="1" applyAlignment="1" applyProtection="1">
      <alignment horizontal="left"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164" fontId="0" fillId="0" borderId="32" xfId="3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horizontal="center"/>
    </xf>
    <xf numFmtId="10" fontId="0" fillId="0" borderId="1" xfId="4" applyNumberFormat="1" applyFont="1" applyBorder="1" applyAlignment="1"/>
    <xf numFmtId="44" fontId="0" fillId="0" borderId="30" xfId="2" applyFont="1" applyBorder="1" applyAlignment="1"/>
    <xf numFmtId="10" fontId="4" fillId="0" borderId="8" xfId="4" applyNumberFormat="1" applyFont="1" applyBorder="1" applyAlignment="1"/>
    <xf numFmtId="44" fontId="5" fillId="0" borderId="36" xfId="2" applyFont="1" applyBorder="1" applyAlignment="1"/>
    <xf numFmtId="10" fontId="0" fillId="0" borderId="3" xfId="4" applyNumberFormat="1" applyFont="1" applyBorder="1" applyAlignment="1"/>
    <xf numFmtId="10" fontId="8" fillId="0" borderId="3" xfId="4" applyNumberFormat="1" applyFont="1" applyBorder="1" applyAlignment="1"/>
    <xf numFmtId="0" fontId="8" fillId="0" borderId="0" xfId="0" applyFont="1"/>
    <xf numFmtId="0" fontId="0" fillId="0" borderId="25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10" fontId="4" fillId="0" borderId="8" xfId="0" applyNumberFormat="1" applyFont="1" applyBorder="1" applyAlignment="1"/>
    <xf numFmtId="0" fontId="0" fillId="0" borderId="1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44" fontId="0" fillId="0" borderId="0" xfId="2" applyFont="1" applyBorder="1" applyAlignment="1"/>
    <xf numFmtId="0" fontId="0" fillId="0" borderId="0" xfId="0" applyFont="1" applyBorder="1" applyAlignment="1">
      <alignment vertical="center"/>
    </xf>
    <xf numFmtId="10" fontId="0" fillId="0" borderId="1" xfId="4" applyNumberFormat="1" applyFont="1" applyBorder="1" applyAlignment="1">
      <alignment horizontal="center"/>
    </xf>
    <xf numFmtId="10" fontId="0" fillId="0" borderId="2" xfId="4" applyNumberFormat="1" applyFont="1" applyBorder="1" applyAlignment="1"/>
    <xf numFmtId="0" fontId="0" fillId="0" borderId="0" xfId="0" applyFont="1" applyAlignment="1">
      <alignment horizontal="left"/>
    </xf>
    <xf numFmtId="44" fontId="9" fillId="0" borderId="0" xfId="2" applyFont="1" applyAlignment="1">
      <alignment vertical="center"/>
    </xf>
    <xf numFmtId="0" fontId="0" fillId="0" borderId="0" xfId="2" applyNumberFormat="1" applyFont="1" applyAlignment="1">
      <alignment vertical="center"/>
    </xf>
    <xf numFmtId="44" fontId="0" fillId="0" borderId="0" xfId="2" applyFont="1" applyAlignment="1">
      <alignment vertical="center"/>
    </xf>
    <xf numFmtId="9" fontId="0" fillId="0" borderId="0" xfId="0" applyNumberFormat="1" applyFont="1" applyAlignment="1">
      <alignment vertical="center"/>
    </xf>
    <xf numFmtId="44" fontId="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2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0" fontId="4" fillId="0" borderId="8" xfId="4" applyNumberFormat="1" applyFont="1" applyBorder="1" applyAlignment="1">
      <alignment horizontal="center"/>
    </xf>
    <xf numFmtId="44" fontId="6" fillId="0" borderId="32" xfId="2" applyFont="1" applyBorder="1" applyAlignment="1">
      <alignment vertical="top" wrapText="1"/>
    </xf>
    <xf numFmtId="44" fontId="0" fillId="0" borderId="32" xfId="2" applyFont="1" applyBorder="1" applyAlignment="1">
      <alignment vertical="top" wrapText="1"/>
    </xf>
    <xf numFmtId="0" fontId="0" fillId="0" borderId="29" xfId="0" applyFont="1" applyBorder="1" applyAlignment="1">
      <alignment horizontal="center" vertical="center"/>
    </xf>
    <xf numFmtId="44" fontId="5" fillId="0" borderId="39" xfId="2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10" fontId="0" fillId="0" borderId="0" xfId="4" applyNumberFormat="1" applyFont="1" applyBorder="1" applyAlignment="1">
      <alignment horizontal="center"/>
    </xf>
    <xf numFmtId="0" fontId="0" fillId="0" borderId="26" xfId="0" applyFont="1" applyBorder="1"/>
    <xf numFmtId="0" fontId="0" fillId="0" borderId="27" xfId="0" applyFont="1" applyBorder="1" applyAlignment="1">
      <alignment vertical="center"/>
    </xf>
    <xf numFmtId="0" fontId="0" fillId="0" borderId="28" xfId="0" applyFont="1" applyBorder="1"/>
    <xf numFmtId="0" fontId="0" fillId="0" borderId="0" xfId="0" applyFont="1" applyBorder="1"/>
    <xf numFmtId="0" fontId="0" fillId="0" borderId="24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0" fontId="0" fillId="0" borderId="7" xfId="4" applyNumberFormat="1" applyFont="1" applyBorder="1" applyAlignment="1">
      <alignment horizontal="center"/>
    </xf>
    <xf numFmtId="10" fontId="0" fillId="0" borderId="1" xfId="4" applyNumberFormat="1" applyFont="1" applyBorder="1" applyAlignment="1">
      <alignment horizontal="center" vertical="center"/>
    </xf>
    <xf numFmtId="10" fontId="0" fillId="0" borderId="3" xfId="4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4" fontId="16" fillId="0" borderId="32" xfId="2" applyFont="1" applyBorder="1" applyAlignment="1"/>
    <xf numFmtId="44" fontId="17" fillId="0" borderId="9" xfId="2" applyFont="1" applyBorder="1" applyAlignment="1"/>
    <xf numFmtId="44" fontId="17" fillId="0" borderId="9" xfId="0" applyNumberFormat="1" applyFont="1" applyBorder="1" applyAlignment="1"/>
    <xf numFmtId="44" fontId="16" fillId="2" borderId="32" xfId="2" applyFont="1" applyFill="1" applyBorder="1" applyAlignment="1"/>
    <xf numFmtId="44" fontId="17" fillId="0" borderId="39" xfId="2" applyFont="1" applyBorder="1" applyAlignment="1"/>
    <xf numFmtId="44" fontId="17" fillId="0" borderId="32" xfId="2" applyFont="1" applyBorder="1" applyAlignment="1"/>
    <xf numFmtId="44" fontId="18" fillId="0" borderId="32" xfId="2" applyFont="1" applyBorder="1" applyAlignment="1"/>
    <xf numFmtId="44" fontId="17" fillId="0" borderId="30" xfId="2" applyFont="1" applyBorder="1" applyAlignment="1"/>
    <xf numFmtId="44" fontId="18" fillId="0" borderId="9" xfId="0" applyNumberFormat="1" applyFont="1" applyBorder="1"/>
    <xf numFmtId="0" fontId="16" fillId="2" borderId="0" xfId="0" applyFont="1" applyFill="1"/>
    <xf numFmtId="0" fontId="16" fillId="2" borderId="0" xfId="0" applyFont="1" applyFill="1" applyAlignment="1">
      <alignment vertical="center"/>
    </xf>
    <xf numFmtId="1" fontId="16" fillId="2" borderId="0" xfId="0" applyNumberFormat="1" applyFont="1" applyFill="1" applyAlignment="1">
      <alignment vertical="center"/>
    </xf>
    <xf numFmtId="1" fontId="16" fillId="2" borderId="0" xfId="0" applyNumberFormat="1" applyFont="1" applyFill="1"/>
    <xf numFmtId="0" fontId="16" fillId="2" borderId="0" xfId="0" applyFont="1" applyFill="1" applyBorder="1"/>
    <xf numFmtId="0" fontId="16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44" fontId="19" fillId="2" borderId="0" xfId="2" applyFont="1" applyFill="1" applyBorder="1" applyAlignment="1">
      <alignment vertical="center"/>
    </xf>
    <xf numFmtId="44" fontId="21" fillId="2" borderId="0" xfId="2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44" fontId="19" fillId="2" borderId="0" xfId="0" applyNumberFormat="1" applyFont="1" applyFill="1" applyBorder="1" applyAlignment="1">
      <alignment vertical="center"/>
    </xf>
    <xf numFmtId="0" fontId="16" fillId="2" borderId="0" xfId="0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vertical="center"/>
    </xf>
    <xf numFmtId="10" fontId="0" fillId="2" borderId="1" xfId="4" applyNumberFormat="1" applyFont="1" applyFill="1" applyBorder="1" applyAlignment="1"/>
    <xf numFmtId="0" fontId="16" fillId="2" borderId="0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6" fillId="0" borderId="3" xfId="0" applyNumberFormat="1" applyFont="1" applyBorder="1" applyAlignment="1">
      <alignment vertical="top" wrapText="1"/>
    </xf>
    <xf numFmtId="0" fontId="6" fillId="0" borderId="7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12" fillId="0" borderId="29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6" fillId="0" borderId="3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4" borderId="15" xfId="0" applyFont="1" applyFill="1" applyBorder="1" applyAlignment="1" applyProtection="1">
      <alignment horizontal="center" vertical="center"/>
      <protection locked="0"/>
    </xf>
    <xf numFmtId="0" fontId="4" fillId="4" borderId="16" xfId="0" applyFont="1" applyFill="1" applyBorder="1" applyAlignment="1" applyProtection="1">
      <alignment horizontal="center" vertical="center"/>
      <protection locked="0"/>
    </xf>
    <xf numFmtId="0" fontId="4" fillId="4" borderId="17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0" fillId="2" borderId="0" xfId="0" applyFont="1" applyFill="1" applyBorder="1" applyAlignment="1">
      <alignment horizontal="center" vertical="center"/>
    </xf>
    <xf numFmtId="0" fontId="14" fillId="0" borderId="18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3" fillId="0" borderId="23" xfId="0" applyFont="1" applyBorder="1" applyAlignment="1" applyProtection="1">
      <alignment horizontal="center" vertical="center"/>
      <protection locked="0"/>
    </xf>
    <xf numFmtId="0" fontId="4" fillId="4" borderId="35" xfId="0" applyFont="1" applyFill="1" applyBorder="1" applyAlignment="1" applyProtection="1">
      <alignment horizontal="center" vertical="center"/>
      <protection locked="0"/>
    </xf>
    <xf numFmtId="0" fontId="4" fillId="4" borderId="34" xfId="0" applyFont="1" applyFill="1" applyBorder="1" applyAlignment="1" applyProtection="1">
      <alignment horizontal="center" vertical="center"/>
      <protection locked="0"/>
    </xf>
    <xf numFmtId="0" fontId="4" fillId="4" borderId="33" xfId="0" applyFont="1" applyFill="1" applyBorder="1" applyAlignment="1" applyProtection="1">
      <alignment horizontal="center" vertical="center"/>
      <protection locked="0"/>
    </xf>
    <xf numFmtId="0" fontId="4" fillId="3" borderId="29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0" fillId="0" borderId="29" xfId="0" applyFont="1" applyBorder="1" applyAlignment="1" applyProtection="1">
      <alignment horizontal="left" vertical="center" wrapText="1"/>
      <protection locked="0"/>
    </xf>
    <xf numFmtId="0" fontId="0" fillId="0" borderId="7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4" fillId="2" borderId="35" xfId="0" applyFont="1" applyFill="1" applyBorder="1" applyAlignment="1" applyProtection="1">
      <alignment horizontal="center" vertical="center"/>
      <protection locked="0"/>
    </xf>
    <xf numFmtId="0" fontId="4" fillId="2" borderId="34" xfId="0" applyFont="1" applyFill="1" applyBorder="1" applyAlignment="1" applyProtection="1">
      <alignment horizontal="center" vertical="center"/>
      <protection locked="0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4" fillId="0" borderId="3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4" fillId="0" borderId="3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12" fillId="0" borderId="18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4" fillId="4" borderId="31" xfId="0" applyFont="1" applyFill="1" applyBorder="1" applyAlignment="1" applyProtection="1">
      <alignment horizontal="center" vertical="center"/>
      <protection locked="0"/>
    </xf>
    <xf numFmtId="0" fontId="4" fillId="4" borderId="13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</cellXfs>
  <cellStyles count="6">
    <cellStyle name="Hiperlink" xfId="1" builtinId="8"/>
    <cellStyle name="Hiperlink 2" xfId="5" xr:uid="{14071760-12CE-4C8F-91E2-0897D46B771D}"/>
    <cellStyle name="Moeda" xfId="2" builtinId="4"/>
    <cellStyle name="Moeda 2" xfId="3" xr:uid="{00000000-0005-0000-0000-000002000000}"/>
    <cellStyle name="Normal" xfId="0" builtinId="0"/>
    <cellStyle name="Porcentagem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mob.df.gov.br/precos-das-passagen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55"/>
  <sheetViews>
    <sheetView showGridLines="0" tabSelected="1" workbookViewId="0">
      <selection activeCell="B130" sqref="B130"/>
    </sheetView>
  </sheetViews>
  <sheetFormatPr defaultColWidth="9.140625" defaultRowHeight="15" x14ac:dyDescent="0.25"/>
  <cols>
    <col min="1" max="2" width="4" style="16" customWidth="1"/>
    <col min="3" max="3" width="37.42578125" style="16" customWidth="1"/>
    <col min="4" max="4" width="34.5703125" style="16" customWidth="1"/>
    <col min="5" max="5" width="17.7109375" style="16" customWidth="1"/>
    <col min="6" max="6" width="21.85546875" style="16" bestFit="1" customWidth="1"/>
    <col min="7" max="7" width="18.7109375" style="16" customWidth="1"/>
    <col min="8" max="8" width="23.7109375" style="16" bestFit="1" customWidth="1"/>
    <col min="9" max="9" width="9.140625" style="16"/>
    <col min="10" max="10" width="20" style="16" customWidth="1"/>
    <col min="11" max="11" width="14.7109375" style="16" customWidth="1"/>
    <col min="12" max="12" width="5.28515625" style="16" customWidth="1"/>
    <col min="13" max="13" width="20.42578125" style="16" bestFit="1" customWidth="1"/>
    <col min="14" max="14" width="18" style="16" bestFit="1" customWidth="1"/>
    <col min="15" max="15" width="12" style="16" customWidth="1"/>
    <col min="16" max="16" width="20.42578125" style="16" bestFit="1" customWidth="1"/>
    <col min="17" max="17" width="11.28515625" style="16" bestFit="1" customWidth="1"/>
    <col min="18" max="19" width="9.140625" style="16"/>
    <col min="20" max="20" width="13.7109375" style="16" bestFit="1" customWidth="1"/>
    <col min="21" max="16384" width="9.140625" style="16"/>
  </cols>
  <sheetData>
    <row r="1" spans="1:19" ht="15.75" thickBot="1" x14ac:dyDescent="0.3">
      <c r="I1" s="68"/>
      <c r="J1" s="68"/>
      <c r="K1" s="68"/>
    </row>
    <row r="2" spans="1:19" ht="26.25" x14ac:dyDescent="0.25">
      <c r="B2" s="126" t="s">
        <v>79</v>
      </c>
      <c r="C2" s="127"/>
      <c r="D2" s="127"/>
      <c r="E2" s="127"/>
      <c r="F2" s="127"/>
      <c r="G2" s="127"/>
      <c r="H2" s="128"/>
      <c r="I2" s="68"/>
      <c r="J2" s="68"/>
      <c r="K2" s="68"/>
    </row>
    <row r="3" spans="1:19" ht="15.75" thickBot="1" x14ac:dyDescent="0.3">
      <c r="B3" s="129" t="s">
        <v>80</v>
      </c>
      <c r="C3" s="130"/>
      <c r="D3" s="130"/>
      <c r="E3" s="130"/>
      <c r="F3" s="130"/>
      <c r="G3" s="130"/>
      <c r="H3" s="131"/>
      <c r="I3" s="68"/>
      <c r="J3" s="68"/>
      <c r="K3" s="68"/>
    </row>
    <row r="4" spans="1:19" ht="15.75" thickBot="1" x14ac:dyDescent="0.3">
      <c r="I4" s="68"/>
      <c r="J4" s="68"/>
      <c r="K4" s="68"/>
    </row>
    <row r="5" spans="1:19" ht="21" x14ac:dyDescent="0.25">
      <c r="B5" s="166" t="s">
        <v>119</v>
      </c>
      <c r="C5" s="167"/>
      <c r="D5" s="167"/>
      <c r="E5" s="167"/>
      <c r="F5" s="167"/>
      <c r="G5" s="167"/>
      <c r="H5" s="168"/>
      <c r="I5" s="68"/>
      <c r="J5" s="68"/>
      <c r="K5" s="68"/>
    </row>
    <row r="6" spans="1:19" ht="16.5" thickBot="1" x14ac:dyDescent="0.3">
      <c r="B6" s="132" t="e">
        <f>#REF!</f>
        <v>#REF!</v>
      </c>
      <c r="C6" s="133"/>
      <c r="D6" s="133"/>
      <c r="E6" s="133"/>
      <c r="F6" s="133"/>
      <c r="G6" s="133"/>
      <c r="H6" s="134"/>
      <c r="I6" s="68"/>
      <c r="J6" s="68"/>
      <c r="K6" s="68"/>
      <c r="M6" s="80"/>
      <c r="N6" s="80"/>
      <c r="O6" s="80"/>
      <c r="P6" s="80"/>
      <c r="Q6" s="80"/>
      <c r="R6" s="80"/>
      <c r="S6" s="80"/>
    </row>
    <row r="7" spans="1:19" x14ac:dyDescent="0.25">
      <c r="A7" s="14"/>
      <c r="B7" s="14"/>
      <c r="C7" s="15"/>
      <c r="D7" s="15"/>
      <c r="E7" s="15"/>
      <c r="F7" s="15"/>
      <c r="G7" s="15"/>
      <c r="H7" s="15"/>
      <c r="I7" s="68"/>
      <c r="J7" s="68"/>
      <c r="K7" s="68"/>
      <c r="M7" s="80"/>
      <c r="N7" s="80"/>
      <c r="O7" s="80"/>
      <c r="P7" s="80"/>
      <c r="Q7" s="80"/>
      <c r="R7" s="80"/>
      <c r="S7" s="80"/>
    </row>
    <row r="8" spans="1:19" ht="15.75" thickBot="1" x14ac:dyDescent="0.3">
      <c r="A8" s="14"/>
      <c r="B8" s="14"/>
      <c r="C8" s="15"/>
      <c r="D8" s="15"/>
      <c r="E8" s="15"/>
      <c r="F8" s="15"/>
      <c r="G8" s="15"/>
      <c r="H8" s="15"/>
      <c r="I8" s="68"/>
      <c r="J8" s="68"/>
      <c r="K8" s="68"/>
      <c r="M8" s="80"/>
      <c r="N8" s="80"/>
      <c r="O8" s="80"/>
      <c r="P8" s="80"/>
      <c r="Q8" s="80"/>
      <c r="R8" s="80"/>
      <c r="S8" s="80"/>
    </row>
    <row r="9" spans="1:19" x14ac:dyDescent="0.25">
      <c r="A9" s="14"/>
      <c r="B9" s="14"/>
      <c r="C9" s="135" t="s">
        <v>86</v>
      </c>
      <c r="D9" s="136"/>
      <c r="E9" s="136"/>
      <c r="F9" s="137"/>
      <c r="G9" s="68"/>
      <c r="H9" s="68"/>
      <c r="I9" s="68"/>
      <c r="J9" s="68"/>
      <c r="K9" s="68"/>
      <c r="M9" s="80"/>
      <c r="N9" s="80"/>
      <c r="O9" s="80"/>
      <c r="P9" s="80"/>
      <c r="Q9" s="80"/>
      <c r="R9" s="80"/>
      <c r="S9" s="80"/>
    </row>
    <row r="10" spans="1:19" x14ac:dyDescent="0.25">
      <c r="A10" s="14"/>
      <c r="B10" s="14"/>
      <c r="C10" s="138" t="s">
        <v>85</v>
      </c>
      <c r="D10" s="139"/>
      <c r="E10" s="4"/>
      <c r="F10" s="3"/>
      <c r="G10" s="68"/>
      <c r="H10" s="68"/>
      <c r="I10" s="68"/>
      <c r="J10" s="68"/>
      <c r="M10" s="80"/>
      <c r="N10" s="81"/>
      <c r="O10" s="81"/>
      <c r="P10" s="81"/>
      <c r="Q10" s="81" t="s">
        <v>55</v>
      </c>
      <c r="R10" s="81"/>
      <c r="S10" s="80"/>
    </row>
    <row r="11" spans="1:19" x14ac:dyDescent="0.25">
      <c r="A11" s="14"/>
      <c r="B11" s="14"/>
      <c r="C11" s="140" t="s">
        <v>84</v>
      </c>
      <c r="D11" s="141"/>
      <c r="E11" s="19"/>
      <c r="F11" s="20"/>
      <c r="G11" s="68"/>
      <c r="H11" s="68"/>
      <c r="I11" s="68"/>
      <c r="J11" s="68"/>
      <c r="M11" s="80"/>
      <c r="N11" s="81"/>
      <c r="O11" s="81" t="s">
        <v>56</v>
      </c>
      <c r="P11" s="81"/>
      <c r="Q11" s="81">
        <f>44/6</f>
        <v>7.3333333333333304</v>
      </c>
      <c r="R11" s="81"/>
      <c r="S11" s="80"/>
    </row>
    <row r="12" spans="1:19" x14ac:dyDescent="0.25">
      <c r="A12" s="14"/>
      <c r="B12" s="14"/>
      <c r="C12" s="140" t="s">
        <v>98</v>
      </c>
      <c r="D12" s="141"/>
      <c r="E12" s="21"/>
      <c r="F12" s="22"/>
      <c r="G12" s="68"/>
      <c r="H12" s="68"/>
      <c r="I12" s="68"/>
      <c r="J12" s="68"/>
      <c r="M12" s="80"/>
      <c r="N12" s="81"/>
      <c r="O12" s="81"/>
      <c r="P12" s="81"/>
      <c r="Q12" s="81" t="s">
        <v>57</v>
      </c>
      <c r="R12" s="81"/>
      <c r="S12" s="80"/>
    </row>
    <row r="13" spans="1:19" x14ac:dyDescent="0.25">
      <c r="A13" s="14"/>
      <c r="B13" s="14"/>
      <c r="C13" s="140" t="s">
        <v>83</v>
      </c>
      <c r="D13" s="141"/>
      <c r="E13" s="21"/>
      <c r="F13" s="22"/>
      <c r="G13" s="68"/>
      <c r="H13" s="68"/>
      <c r="I13" s="68"/>
      <c r="J13" s="68"/>
      <c r="M13" s="80"/>
      <c r="N13" s="81"/>
      <c r="O13" s="81" t="s">
        <v>58</v>
      </c>
      <c r="P13" s="81"/>
      <c r="Q13" s="82">
        <f>Q11*30</f>
        <v>220</v>
      </c>
      <c r="R13" s="81" t="s">
        <v>65</v>
      </c>
      <c r="S13" s="80"/>
    </row>
    <row r="14" spans="1:19" x14ac:dyDescent="0.25">
      <c r="A14" s="14"/>
      <c r="B14" s="14"/>
      <c r="C14" s="140" t="s">
        <v>82</v>
      </c>
      <c r="D14" s="141"/>
      <c r="E14" s="21"/>
      <c r="F14" s="22"/>
      <c r="G14" s="68"/>
      <c r="H14" s="68"/>
      <c r="I14" s="68"/>
      <c r="J14" s="68"/>
      <c r="M14" s="80"/>
      <c r="N14" s="80"/>
      <c r="O14" s="80" t="s">
        <v>72</v>
      </c>
      <c r="P14" s="80"/>
      <c r="Q14" s="83">
        <f>(43/6)*30</f>
        <v>215</v>
      </c>
      <c r="R14" s="80" t="s">
        <v>73</v>
      </c>
      <c r="S14" s="80"/>
    </row>
    <row r="15" spans="1:19" x14ac:dyDescent="0.25">
      <c r="A15" s="14"/>
      <c r="B15" s="14"/>
      <c r="C15" s="140" t="s">
        <v>81</v>
      </c>
      <c r="D15" s="141"/>
      <c r="E15" s="21"/>
      <c r="F15" s="22"/>
      <c r="G15" s="68"/>
      <c r="H15" s="68"/>
      <c r="I15" s="68"/>
      <c r="M15" s="80"/>
      <c r="N15" s="81"/>
      <c r="O15" s="81" t="s">
        <v>59</v>
      </c>
      <c r="P15" s="81"/>
      <c r="Q15" s="81">
        <f>(40/6)*30</f>
        <v>200</v>
      </c>
      <c r="R15" s="81" t="s">
        <v>65</v>
      </c>
      <c r="S15" s="80"/>
    </row>
    <row r="16" spans="1:19" x14ac:dyDescent="0.25">
      <c r="A16" s="14"/>
      <c r="B16" s="14"/>
      <c r="C16" s="140"/>
      <c r="D16" s="141"/>
      <c r="E16" s="21"/>
      <c r="F16" s="22"/>
      <c r="G16" s="68"/>
      <c r="H16" s="68"/>
      <c r="I16" s="68"/>
      <c r="M16" s="84"/>
      <c r="N16" s="85"/>
      <c r="O16" s="85" t="s">
        <v>71</v>
      </c>
      <c r="P16" s="85"/>
      <c r="Q16" s="85">
        <f>(36/6)*30</f>
        <v>180</v>
      </c>
      <c r="R16" s="85" t="s">
        <v>65</v>
      </c>
      <c r="S16" s="80"/>
    </row>
    <row r="17" spans="1:19" ht="15.75" thickBot="1" x14ac:dyDescent="0.3">
      <c r="A17" s="14"/>
      <c r="B17" s="14"/>
      <c r="C17" s="169" t="s">
        <v>13</v>
      </c>
      <c r="D17" s="170"/>
      <c r="E17" s="2"/>
      <c r="F17" s="1"/>
      <c r="G17" s="68"/>
      <c r="H17" s="68"/>
      <c r="I17" s="68"/>
      <c r="M17" s="84"/>
      <c r="N17" s="85"/>
      <c r="O17" s="85" t="s">
        <v>60</v>
      </c>
      <c r="P17" s="85"/>
      <c r="Q17" s="85">
        <f>(8/6)*30</f>
        <v>40</v>
      </c>
      <c r="R17" s="85" t="s">
        <v>65</v>
      </c>
      <c r="S17" s="80"/>
    </row>
    <row r="18" spans="1:19" x14ac:dyDescent="0.25">
      <c r="A18" s="14"/>
      <c r="B18" s="14"/>
      <c r="C18" s="17"/>
      <c r="D18" s="17"/>
      <c r="E18" s="68"/>
      <c r="F18" s="68"/>
      <c r="G18" s="68"/>
      <c r="H18" s="68"/>
      <c r="I18" s="68"/>
      <c r="M18" s="84"/>
      <c r="N18" s="85"/>
      <c r="O18" s="85" t="s">
        <v>66</v>
      </c>
      <c r="P18" s="85"/>
      <c r="Q18" s="85">
        <f>(4/6)*30</f>
        <v>20</v>
      </c>
      <c r="R18" s="85" t="s">
        <v>65</v>
      </c>
      <c r="S18" s="80"/>
    </row>
    <row r="19" spans="1:19" ht="15.75" thickBot="1" x14ac:dyDescent="0.3">
      <c r="A19" s="14"/>
      <c r="B19" s="14"/>
      <c r="C19" s="17"/>
      <c r="D19" s="17"/>
      <c r="E19" s="68"/>
      <c r="F19" s="68"/>
      <c r="G19" s="68"/>
      <c r="H19" s="68"/>
      <c r="I19" s="68"/>
      <c r="M19" s="84"/>
      <c r="N19" s="86" t="s">
        <v>61</v>
      </c>
      <c r="O19" s="86" t="s">
        <v>62</v>
      </c>
      <c r="P19" s="87"/>
      <c r="Q19" s="87"/>
      <c r="R19" s="85"/>
      <c r="S19" s="80"/>
    </row>
    <row r="20" spans="1:19" x14ac:dyDescent="0.25">
      <c r="A20" s="14"/>
      <c r="B20" s="113" t="s">
        <v>87</v>
      </c>
      <c r="C20" s="114"/>
      <c r="D20" s="114"/>
      <c r="E20" s="114"/>
      <c r="F20" s="114"/>
      <c r="G20" s="114"/>
      <c r="H20" s="115"/>
      <c r="I20" s="68"/>
      <c r="M20" s="84"/>
      <c r="N20" s="86"/>
      <c r="O20" s="86"/>
      <c r="P20" s="87" t="s">
        <v>63</v>
      </c>
      <c r="Q20" s="88">
        <f>F11/Q13</f>
        <v>0</v>
      </c>
      <c r="R20" s="85"/>
      <c r="S20" s="80"/>
    </row>
    <row r="21" spans="1:19" x14ac:dyDescent="0.25">
      <c r="A21" s="14"/>
      <c r="B21" s="142" t="s">
        <v>88</v>
      </c>
      <c r="C21" s="143"/>
      <c r="D21" s="143"/>
      <c r="E21" s="143"/>
      <c r="F21" s="143"/>
      <c r="G21" s="143"/>
      <c r="H21" s="144"/>
      <c r="I21" s="68"/>
      <c r="M21" s="84"/>
      <c r="N21" s="86"/>
      <c r="O21" s="86">
        <f>O20*5</f>
        <v>0</v>
      </c>
      <c r="P21" s="87" t="s">
        <v>64</v>
      </c>
      <c r="Q21" s="88">
        <f>Q20*O21</f>
        <v>0</v>
      </c>
      <c r="R21" s="85"/>
      <c r="S21" s="80"/>
    </row>
    <row r="22" spans="1:19" x14ac:dyDescent="0.25">
      <c r="A22" s="14"/>
      <c r="B22" s="5" t="s">
        <v>32</v>
      </c>
      <c r="C22" s="145" t="s">
        <v>89</v>
      </c>
      <c r="D22" s="145"/>
      <c r="E22" s="145"/>
      <c r="F22" s="145"/>
      <c r="G22" s="6" t="s">
        <v>19</v>
      </c>
      <c r="H22" s="7" t="s">
        <v>90</v>
      </c>
      <c r="I22" s="68"/>
      <c r="M22" s="85"/>
      <c r="N22" s="84"/>
      <c r="O22" s="84"/>
      <c r="P22" s="84"/>
      <c r="Q22" s="84"/>
      <c r="R22" s="84"/>
      <c r="S22" s="80"/>
    </row>
    <row r="23" spans="1:19" x14ac:dyDescent="0.25">
      <c r="B23" s="23" t="s">
        <v>0</v>
      </c>
      <c r="C23" s="146" t="s">
        <v>20</v>
      </c>
      <c r="D23" s="146"/>
      <c r="E23" s="146"/>
      <c r="F23" s="146"/>
      <c r="G23" s="24"/>
      <c r="H23" s="25"/>
      <c r="M23" s="84"/>
      <c r="N23" s="84"/>
      <c r="O23" s="84"/>
      <c r="P23" s="84"/>
      <c r="Q23" s="84"/>
      <c r="R23" s="84"/>
      <c r="S23" s="80"/>
    </row>
    <row r="24" spans="1:19" x14ac:dyDescent="0.25">
      <c r="B24" s="23" t="s">
        <v>1</v>
      </c>
      <c r="C24" s="146" t="s">
        <v>28</v>
      </c>
      <c r="D24" s="146"/>
      <c r="E24" s="146"/>
      <c r="F24" s="146"/>
      <c r="G24" s="95"/>
      <c r="H24" s="25"/>
      <c r="M24" s="80"/>
      <c r="N24" s="80"/>
      <c r="O24" s="80"/>
      <c r="P24" s="80"/>
      <c r="Q24" s="80"/>
      <c r="R24" s="80"/>
      <c r="S24" s="80"/>
    </row>
    <row r="25" spans="1:19" ht="15.75" thickBot="1" x14ac:dyDescent="0.3">
      <c r="B25" s="150" t="s">
        <v>91</v>
      </c>
      <c r="C25" s="151"/>
      <c r="D25" s="151"/>
      <c r="E25" s="151"/>
      <c r="F25" s="152"/>
      <c r="G25" s="26"/>
      <c r="H25" s="27"/>
    </row>
    <row r="26" spans="1:19" ht="15.75" thickBot="1" x14ac:dyDescent="0.3">
      <c r="B26" s="12"/>
      <c r="C26" s="61"/>
      <c r="D26" s="61"/>
      <c r="E26" s="61"/>
      <c r="F26" s="61"/>
      <c r="G26" s="61"/>
      <c r="H26" s="62"/>
    </row>
    <row r="27" spans="1:19" x14ac:dyDescent="0.25">
      <c r="B27" s="153" t="s">
        <v>92</v>
      </c>
      <c r="C27" s="154"/>
      <c r="D27" s="154"/>
      <c r="E27" s="154"/>
      <c r="F27" s="154"/>
      <c r="G27" s="154"/>
      <c r="H27" s="155"/>
    </row>
    <row r="28" spans="1:19" x14ac:dyDescent="0.25">
      <c r="B28" s="5" t="s">
        <v>33</v>
      </c>
      <c r="C28" s="145" t="s">
        <v>89</v>
      </c>
      <c r="D28" s="145"/>
      <c r="E28" s="145"/>
      <c r="F28" s="145"/>
      <c r="G28" s="6" t="s">
        <v>19</v>
      </c>
      <c r="H28" s="7" t="s">
        <v>90</v>
      </c>
    </row>
    <row r="29" spans="1:19" x14ac:dyDescent="0.25">
      <c r="B29" s="23" t="s">
        <v>0</v>
      </c>
      <c r="C29" s="97" t="s">
        <v>14</v>
      </c>
      <c r="D29" s="98"/>
      <c r="E29" s="98"/>
      <c r="F29" s="99"/>
      <c r="G29" s="28"/>
      <c r="H29" s="11"/>
    </row>
    <row r="30" spans="1:19" x14ac:dyDescent="0.25">
      <c r="B30" s="23" t="s">
        <v>1</v>
      </c>
      <c r="C30" s="97" t="s">
        <v>16</v>
      </c>
      <c r="D30" s="98"/>
      <c r="E30" s="98"/>
      <c r="F30" s="99"/>
      <c r="G30" s="29"/>
      <c r="H30" s="11"/>
      <c r="I30" s="30"/>
    </row>
    <row r="31" spans="1:19" x14ac:dyDescent="0.25">
      <c r="B31" s="23" t="s">
        <v>2</v>
      </c>
      <c r="C31" s="97" t="s">
        <v>29</v>
      </c>
      <c r="D31" s="98"/>
      <c r="E31" s="98"/>
      <c r="F31" s="99"/>
      <c r="G31" s="28"/>
      <c r="H31" s="11"/>
      <c r="I31" s="30"/>
    </row>
    <row r="32" spans="1:19" x14ac:dyDescent="0.25">
      <c r="B32" s="31" t="s">
        <v>3</v>
      </c>
      <c r="C32" s="97" t="s">
        <v>30</v>
      </c>
      <c r="D32" s="98"/>
      <c r="E32" s="98"/>
      <c r="F32" s="99"/>
      <c r="G32" s="29"/>
      <c r="H32" s="11"/>
    </row>
    <row r="33" spans="2:22" x14ac:dyDescent="0.25">
      <c r="B33" s="32" t="s">
        <v>4</v>
      </c>
      <c r="C33" s="97" t="s">
        <v>31</v>
      </c>
      <c r="D33" s="98"/>
      <c r="E33" s="98"/>
      <c r="F33" s="99"/>
      <c r="G33" s="29"/>
      <c r="H33" s="11"/>
    </row>
    <row r="34" spans="2:22" x14ac:dyDescent="0.25">
      <c r="B34" s="32" t="s">
        <v>5</v>
      </c>
      <c r="C34" s="97" t="s">
        <v>18</v>
      </c>
      <c r="D34" s="98"/>
      <c r="E34" s="98"/>
      <c r="F34" s="99"/>
      <c r="G34" s="29"/>
      <c r="H34" s="11"/>
    </row>
    <row r="35" spans="2:22" x14ac:dyDescent="0.25">
      <c r="B35" s="32" t="s">
        <v>6</v>
      </c>
      <c r="C35" s="97" t="s">
        <v>15</v>
      </c>
      <c r="D35" s="98"/>
      <c r="E35" s="98"/>
      <c r="F35" s="99"/>
      <c r="G35" s="29"/>
      <c r="H35" s="11"/>
    </row>
    <row r="36" spans="2:22" x14ac:dyDescent="0.25">
      <c r="B36" s="32" t="s">
        <v>7</v>
      </c>
      <c r="C36" s="146" t="s">
        <v>17</v>
      </c>
      <c r="D36" s="146"/>
      <c r="E36" s="146"/>
      <c r="F36" s="146"/>
      <c r="G36" s="24"/>
      <c r="H36" s="11"/>
    </row>
    <row r="37" spans="2:22" ht="15.75" thickBot="1" x14ac:dyDescent="0.3">
      <c r="B37" s="150" t="s">
        <v>93</v>
      </c>
      <c r="C37" s="151"/>
      <c r="D37" s="151"/>
      <c r="E37" s="151"/>
      <c r="F37" s="152"/>
      <c r="G37" s="33"/>
      <c r="H37" s="13"/>
      <c r="O37" s="84"/>
      <c r="P37" s="84"/>
      <c r="Q37" s="84"/>
      <c r="R37" s="84"/>
      <c r="S37" s="84"/>
      <c r="T37" s="84"/>
      <c r="U37" s="84"/>
      <c r="V37" s="84"/>
    </row>
    <row r="38" spans="2:22" ht="15.75" thickBot="1" x14ac:dyDescent="0.3">
      <c r="B38" s="12"/>
      <c r="C38" s="38"/>
      <c r="D38" s="38"/>
      <c r="E38" s="38"/>
      <c r="F38" s="38"/>
      <c r="G38" s="38"/>
      <c r="H38" s="62"/>
      <c r="O38" s="84"/>
      <c r="P38" s="84"/>
      <c r="Q38" s="84"/>
      <c r="R38" s="84"/>
      <c r="S38" s="84"/>
      <c r="T38" s="84"/>
      <c r="U38" s="84"/>
      <c r="V38" s="84"/>
    </row>
    <row r="39" spans="2:22" x14ac:dyDescent="0.25">
      <c r="B39" s="153" t="s">
        <v>94</v>
      </c>
      <c r="C39" s="154"/>
      <c r="D39" s="154"/>
      <c r="E39" s="154"/>
      <c r="F39" s="154"/>
      <c r="G39" s="154"/>
      <c r="H39" s="155"/>
      <c r="O39" s="84"/>
      <c r="P39" s="84"/>
      <c r="Q39" s="84"/>
      <c r="R39" s="84"/>
      <c r="S39" s="84"/>
      <c r="T39" s="84"/>
      <c r="U39" s="84"/>
      <c r="V39" s="84"/>
    </row>
    <row r="40" spans="2:22" x14ac:dyDescent="0.25">
      <c r="B40" s="5" t="s">
        <v>34</v>
      </c>
      <c r="C40" s="116" t="s">
        <v>89</v>
      </c>
      <c r="D40" s="117"/>
      <c r="E40" s="117"/>
      <c r="F40" s="117"/>
      <c r="G40" s="118"/>
      <c r="H40" s="7" t="s">
        <v>90</v>
      </c>
      <c r="O40" s="84"/>
      <c r="P40" s="125" t="s">
        <v>47</v>
      </c>
      <c r="Q40" s="125"/>
      <c r="R40" s="84"/>
      <c r="S40" s="84"/>
      <c r="T40" s="84"/>
      <c r="U40" s="84"/>
      <c r="V40" s="84"/>
    </row>
    <row r="41" spans="2:22" x14ac:dyDescent="0.25">
      <c r="B41" s="34" t="s">
        <v>0</v>
      </c>
      <c r="C41" s="97" t="s">
        <v>9</v>
      </c>
      <c r="D41" s="98"/>
      <c r="E41" s="98"/>
      <c r="F41" s="98"/>
      <c r="G41" s="99"/>
      <c r="H41" s="71" t="s">
        <v>78</v>
      </c>
      <c r="O41" s="84"/>
      <c r="P41" s="85" t="s">
        <v>48</v>
      </c>
      <c r="Q41" s="89">
        <v>5.5</v>
      </c>
      <c r="R41" s="84"/>
      <c r="S41" s="84"/>
      <c r="T41" s="84"/>
      <c r="U41" s="84"/>
      <c r="V41" s="84"/>
    </row>
    <row r="42" spans="2:22" x14ac:dyDescent="0.25">
      <c r="B42" s="35" t="s">
        <v>1</v>
      </c>
      <c r="C42" s="97" t="s">
        <v>125</v>
      </c>
      <c r="D42" s="98"/>
      <c r="E42" s="98"/>
      <c r="F42" s="98"/>
      <c r="G42" s="99"/>
      <c r="H42" s="71">
        <f>(38-0.3)*Q44</f>
        <v>573.41999999999996</v>
      </c>
      <c r="O42" s="84"/>
      <c r="P42" s="85" t="s">
        <v>49</v>
      </c>
      <c r="Q42" s="90">
        <v>2</v>
      </c>
      <c r="R42" s="84"/>
      <c r="S42" s="84"/>
      <c r="T42" s="84"/>
      <c r="U42" s="84"/>
      <c r="V42" s="84"/>
    </row>
    <row r="43" spans="2:22" x14ac:dyDescent="0.25">
      <c r="B43" s="34" t="s">
        <v>2</v>
      </c>
      <c r="C43" s="97" t="s">
        <v>126</v>
      </c>
      <c r="D43" s="98"/>
      <c r="E43" s="98"/>
      <c r="F43" s="98"/>
      <c r="G43" s="99"/>
      <c r="H43" s="71">
        <v>10.63</v>
      </c>
      <c r="O43" s="84"/>
      <c r="P43" s="85" t="s">
        <v>50</v>
      </c>
      <c r="Q43" s="89">
        <f>Q41*Q42</f>
        <v>11</v>
      </c>
      <c r="R43" s="84"/>
      <c r="S43" s="84"/>
      <c r="T43" s="84"/>
      <c r="U43" s="84"/>
      <c r="V43" s="84"/>
    </row>
    <row r="44" spans="2:22" x14ac:dyDescent="0.25">
      <c r="B44" s="35" t="s">
        <v>3</v>
      </c>
      <c r="C44" s="97" t="s">
        <v>127</v>
      </c>
      <c r="D44" s="98"/>
      <c r="E44" s="98"/>
      <c r="F44" s="98"/>
      <c r="G44" s="99"/>
      <c r="H44" s="71">
        <v>153.77000000000001</v>
      </c>
      <c r="O44" s="84"/>
      <c r="P44" s="85" t="s">
        <v>51</v>
      </c>
      <c r="Q44" s="90">
        <f>P53</f>
        <v>15.21</v>
      </c>
      <c r="R44" s="84"/>
      <c r="S44" s="84"/>
      <c r="T44" s="84"/>
      <c r="U44" s="84"/>
      <c r="V44" s="84"/>
    </row>
    <row r="45" spans="2:22" x14ac:dyDescent="0.25">
      <c r="B45" s="34" t="s">
        <v>4</v>
      </c>
      <c r="C45" s="97" t="s">
        <v>128</v>
      </c>
      <c r="D45" s="98"/>
      <c r="E45" s="98"/>
      <c r="F45" s="98"/>
      <c r="G45" s="99"/>
      <c r="H45" s="71">
        <v>9.25</v>
      </c>
      <c r="O45" s="84"/>
      <c r="P45" s="85" t="s">
        <v>52</v>
      </c>
      <c r="Q45" s="89">
        <f>Q43*Q44</f>
        <v>167.31</v>
      </c>
      <c r="R45" s="84"/>
      <c r="S45" s="84"/>
      <c r="T45" s="84"/>
      <c r="U45" s="84"/>
      <c r="V45" s="84"/>
    </row>
    <row r="46" spans="2:22" x14ac:dyDescent="0.25">
      <c r="B46" s="34" t="s">
        <v>5</v>
      </c>
      <c r="C46" s="97" t="s">
        <v>129</v>
      </c>
      <c r="D46" s="98"/>
      <c r="E46" s="98"/>
      <c r="F46" s="98"/>
      <c r="G46" s="99"/>
      <c r="H46" s="71">
        <v>23.5</v>
      </c>
      <c r="O46" s="84"/>
      <c r="P46" s="85" t="s">
        <v>53</v>
      </c>
      <c r="Q46" s="89">
        <f>F11*6%</f>
        <v>0</v>
      </c>
      <c r="R46" s="84"/>
      <c r="S46" s="84"/>
      <c r="T46" s="84"/>
      <c r="U46" s="84"/>
      <c r="V46" s="84"/>
    </row>
    <row r="47" spans="2:22" ht="15.75" thickBot="1" x14ac:dyDescent="0.3">
      <c r="B47" s="110" t="s">
        <v>95</v>
      </c>
      <c r="C47" s="111"/>
      <c r="D47" s="111"/>
      <c r="E47" s="111"/>
      <c r="F47" s="111"/>
      <c r="G47" s="112"/>
      <c r="H47" s="72">
        <f>SUM(H41:H46)</f>
        <v>770.57</v>
      </c>
      <c r="O47" s="84"/>
      <c r="P47" s="85"/>
      <c r="Q47" s="89"/>
      <c r="R47" s="84"/>
      <c r="S47" s="84"/>
      <c r="T47" s="84"/>
      <c r="U47" s="84"/>
      <c r="V47" s="84"/>
    </row>
    <row r="48" spans="2:22" ht="15.75" thickBot="1" x14ac:dyDescent="0.3">
      <c r="B48" s="12"/>
      <c r="C48" s="38"/>
      <c r="D48" s="38"/>
      <c r="E48" s="38"/>
      <c r="F48" s="38"/>
      <c r="G48" s="38"/>
      <c r="H48" s="62"/>
      <c r="O48" s="84"/>
      <c r="P48" s="91" t="s">
        <v>54</v>
      </c>
      <c r="Q48" s="92">
        <f>Q45-Q46</f>
        <v>167.31</v>
      </c>
      <c r="R48" s="84"/>
      <c r="S48" s="84"/>
      <c r="T48" s="84"/>
      <c r="U48" s="84"/>
      <c r="V48" s="84"/>
    </row>
    <row r="49" spans="2:22" x14ac:dyDescent="0.25">
      <c r="B49" s="147" t="s">
        <v>96</v>
      </c>
      <c r="C49" s="148"/>
      <c r="D49" s="148"/>
      <c r="E49" s="148"/>
      <c r="F49" s="148"/>
      <c r="G49" s="149"/>
      <c r="H49" s="10" t="s">
        <v>90</v>
      </c>
      <c r="O49" s="84"/>
      <c r="P49" s="84"/>
      <c r="Q49" s="84"/>
      <c r="R49" s="84"/>
      <c r="S49" s="84"/>
      <c r="T49" s="84"/>
      <c r="U49" s="84"/>
      <c r="V49" s="84"/>
    </row>
    <row r="50" spans="2:22" x14ac:dyDescent="0.25">
      <c r="B50" s="5" t="s">
        <v>32</v>
      </c>
      <c r="C50" s="107" t="str">
        <f>B21</f>
        <v>Submódulo 1 - 13º Salário e adicional de férias</v>
      </c>
      <c r="D50" s="108"/>
      <c r="E50" s="108"/>
      <c r="F50" s="108"/>
      <c r="G50" s="109"/>
      <c r="H50" s="71">
        <f>H25</f>
        <v>0</v>
      </c>
      <c r="O50" s="84"/>
      <c r="P50" s="85" t="s">
        <v>70</v>
      </c>
      <c r="Q50" s="85"/>
      <c r="R50" s="85"/>
      <c r="S50" s="84"/>
      <c r="T50" s="84"/>
      <c r="U50" s="84"/>
      <c r="V50" s="84"/>
    </row>
    <row r="51" spans="2:22" x14ac:dyDescent="0.25">
      <c r="B51" s="48" t="s">
        <v>33</v>
      </c>
      <c r="C51" s="107" t="str">
        <f>B27</f>
        <v>Submódulo 2 - Encargos Previdenciários (GPS), Fundo de Garantia por Tempo de Serviço (FGTS) e outras contribuições.</v>
      </c>
      <c r="D51" s="108"/>
      <c r="E51" s="108"/>
      <c r="F51" s="108"/>
      <c r="G51" s="109"/>
      <c r="H51" s="71">
        <f>H37</f>
        <v>0</v>
      </c>
      <c r="O51" s="84"/>
      <c r="P51" s="93">
        <v>26</v>
      </c>
      <c r="Q51" s="96" t="s">
        <v>69</v>
      </c>
      <c r="R51" s="96"/>
      <c r="S51" s="84"/>
      <c r="T51" s="84"/>
      <c r="U51" s="84"/>
      <c r="V51" s="84"/>
    </row>
    <row r="52" spans="2:22" x14ac:dyDescent="0.25">
      <c r="B52" s="49" t="s">
        <v>34</v>
      </c>
      <c r="C52" s="107" t="str">
        <f>B39</f>
        <v>Submódulo 3 - Benefícios mensais e diários.</v>
      </c>
      <c r="D52" s="108"/>
      <c r="E52" s="108"/>
      <c r="F52" s="108"/>
      <c r="G52" s="109"/>
      <c r="H52" s="71">
        <f>H47</f>
        <v>770.57</v>
      </c>
      <c r="O52" s="84"/>
      <c r="P52" s="93">
        <v>21</v>
      </c>
      <c r="Q52" s="96" t="s">
        <v>68</v>
      </c>
      <c r="R52" s="96"/>
      <c r="S52" s="84"/>
      <c r="T52" s="84"/>
      <c r="U52" s="84"/>
      <c r="V52" s="84"/>
    </row>
    <row r="53" spans="2:22" ht="15.75" thickBot="1" x14ac:dyDescent="0.3">
      <c r="B53" s="110" t="s">
        <v>97</v>
      </c>
      <c r="C53" s="111"/>
      <c r="D53" s="111"/>
      <c r="E53" s="111"/>
      <c r="F53" s="111"/>
      <c r="G53" s="112"/>
      <c r="H53" s="72">
        <f>SUM(H50:H52)</f>
        <v>770.57</v>
      </c>
      <c r="O53" s="84"/>
      <c r="P53" s="93">
        <v>15.21</v>
      </c>
      <c r="Q53" s="96" t="s">
        <v>67</v>
      </c>
      <c r="R53" s="96"/>
      <c r="S53" s="84"/>
      <c r="T53" s="84"/>
      <c r="U53" s="84"/>
      <c r="V53" s="84"/>
    </row>
    <row r="54" spans="2:22" x14ac:dyDescent="0.25">
      <c r="C54" s="18"/>
      <c r="D54" s="18"/>
      <c r="E54" s="18"/>
      <c r="F54" s="18"/>
      <c r="G54" s="18"/>
      <c r="O54" s="84"/>
      <c r="P54" s="84"/>
      <c r="Q54" s="84"/>
      <c r="R54" s="84"/>
      <c r="S54" s="84"/>
      <c r="T54" s="84"/>
      <c r="U54" s="84"/>
      <c r="V54" s="84"/>
    </row>
    <row r="55" spans="2:22" x14ac:dyDescent="0.25">
      <c r="C55" s="18"/>
      <c r="D55" s="18"/>
      <c r="E55" s="18"/>
      <c r="F55" s="18"/>
      <c r="G55" s="18"/>
      <c r="O55" s="84"/>
      <c r="P55" s="84"/>
      <c r="Q55" s="84"/>
      <c r="R55" s="84"/>
      <c r="S55" s="84"/>
      <c r="T55" s="84"/>
      <c r="U55" s="84"/>
      <c r="V55" s="84"/>
    </row>
    <row r="56" spans="2:22" ht="15.75" thickBot="1" x14ac:dyDescent="0.3">
      <c r="C56" s="18"/>
      <c r="D56" s="18"/>
      <c r="E56" s="18"/>
      <c r="F56" s="18"/>
      <c r="G56" s="18"/>
      <c r="O56" s="84"/>
      <c r="P56" s="84"/>
      <c r="Q56" s="84"/>
      <c r="R56" s="84"/>
      <c r="S56" s="84"/>
      <c r="T56" s="84"/>
      <c r="U56" s="84"/>
      <c r="V56" s="84"/>
    </row>
    <row r="57" spans="2:22" x14ac:dyDescent="0.25">
      <c r="B57" s="113" t="s">
        <v>99</v>
      </c>
      <c r="C57" s="114"/>
      <c r="D57" s="114"/>
      <c r="E57" s="114"/>
      <c r="F57" s="114"/>
      <c r="G57" s="114"/>
      <c r="H57" s="115"/>
      <c r="O57" s="84"/>
      <c r="P57" s="84"/>
      <c r="Q57" s="84"/>
      <c r="R57" s="84"/>
      <c r="S57" s="84"/>
      <c r="T57" s="84"/>
      <c r="U57" s="84"/>
      <c r="V57" s="84"/>
    </row>
    <row r="58" spans="2:22" x14ac:dyDescent="0.25">
      <c r="B58" s="5">
        <v>3</v>
      </c>
      <c r="C58" s="145" t="s">
        <v>89</v>
      </c>
      <c r="D58" s="145"/>
      <c r="E58" s="145"/>
      <c r="F58" s="145"/>
      <c r="G58" s="6" t="s">
        <v>19</v>
      </c>
      <c r="H58" s="7" t="s">
        <v>90</v>
      </c>
      <c r="O58" s="84"/>
      <c r="P58" s="96" t="s">
        <v>76</v>
      </c>
      <c r="Q58" s="96"/>
      <c r="R58" s="96"/>
      <c r="S58" s="94" t="s">
        <v>77</v>
      </c>
      <c r="T58" s="85"/>
      <c r="U58" s="84"/>
      <c r="V58" s="84"/>
    </row>
    <row r="59" spans="2:22" x14ac:dyDescent="0.25">
      <c r="B59" s="49" t="s">
        <v>0</v>
      </c>
      <c r="C59" s="97" t="s">
        <v>74</v>
      </c>
      <c r="D59" s="98"/>
      <c r="E59" s="98"/>
      <c r="F59" s="99"/>
      <c r="G59" s="39"/>
      <c r="H59" s="11"/>
      <c r="O59" s="84"/>
      <c r="P59" s="84"/>
      <c r="Q59" s="84"/>
      <c r="R59" s="84"/>
      <c r="S59" s="84"/>
      <c r="T59" s="84"/>
      <c r="U59" s="84"/>
      <c r="V59" s="84"/>
    </row>
    <row r="60" spans="2:22" x14ac:dyDescent="0.25">
      <c r="B60" s="49" t="s">
        <v>1</v>
      </c>
      <c r="C60" s="97" t="s">
        <v>123</v>
      </c>
      <c r="D60" s="98"/>
      <c r="E60" s="98"/>
      <c r="F60" s="99"/>
      <c r="G60" s="39"/>
      <c r="H60" s="11"/>
      <c r="O60" s="84"/>
      <c r="P60" s="84"/>
      <c r="Q60" s="84"/>
      <c r="R60" s="84"/>
      <c r="S60" s="84"/>
      <c r="T60" s="84"/>
      <c r="U60" s="84"/>
      <c r="V60" s="84"/>
    </row>
    <row r="61" spans="2:22" x14ac:dyDescent="0.25">
      <c r="B61" s="49" t="s">
        <v>2</v>
      </c>
      <c r="C61" s="97" t="s">
        <v>75</v>
      </c>
      <c r="D61" s="98"/>
      <c r="E61" s="98"/>
      <c r="F61" s="99"/>
      <c r="G61" s="39"/>
      <c r="H61" s="11"/>
      <c r="O61" s="84"/>
      <c r="P61" s="84"/>
      <c r="Q61" s="84"/>
      <c r="R61" s="84"/>
      <c r="S61" s="84"/>
      <c r="T61" s="84"/>
      <c r="U61" s="84"/>
      <c r="V61" s="84"/>
    </row>
    <row r="62" spans="2:22" x14ac:dyDescent="0.25">
      <c r="B62" s="49" t="s">
        <v>3</v>
      </c>
      <c r="C62" s="97" t="s">
        <v>21</v>
      </c>
      <c r="D62" s="98"/>
      <c r="E62" s="98"/>
      <c r="F62" s="99"/>
      <c r="G62" s="39"/>
      <c r="H62" s="11"/>
      <c r="O62" s="84"/>
      <c r="P62" s="84"/>
      <c r="Q62" s="84"/>
      <c r="R62" s="84"/>
      <c r="S62" s="84"/>
      <c r="T62" s="84"/>
      <c r="U62" s="84"/>
      <c r="V62" s="84"/>
    </row>
    <row r="63" spans="2:22" x14ac:dyDescent="0.25">
      <c r="B63" s="49" t="s">
        <v>4</v>
      </c>
      <c r="C63" s="97" t="s">
        <v>35</v>
      </c>
      <c r="D63" s="98"/>
      <c r="E63" s="98"/>
      <c r="F63" s="99"/>
      <c r="G63" s="39"/>
      <c r="H63" s="11"/>
      <c r="O63" s="84"/>
      <c r="P63" s="84"/>
      <c r="Q63" s="84"/>
      <c r="R63" s="84"/>
      <c r="S63" s="84"/>
      <c r="T63" s="84"/>
      <c r="U63" s="84"/>
      <c r="V63" s="84"/>
    </row>
    <row r="64" spans="2:22" ht="15.75" thickBot="1" x14ac:dyDescent="0.3">
      <c r="B64" s="150" t="s">
        <v>100</v>
      </c>
      <c r="C64" s="151"/>
      <c r="D64" s="151"/>
      <c r="E64" s="151"/>
      <c r="F64" s="152"/>
      <c r="G64" s="50"/>
      <c r="H64" s="13"/>
    </row>
    <row r="65" spans="2:8" x14ac:dyDescent="0.25">
      <c r="C65" s="18"/>
      <c r="D65" s="18"/>
      <c r="E65" s="18"/>
      <c r="F65" s="18"/>
      <c r="G65" s="18"/>
    </row>
    <row r="66" spans="2:8" x14ac:dyDescent="0.25">
      <c r="C66" s="18"/>
      <c r="D66" s="18"/>
      <c r="E66" s="18"/>
      <c r="F66" s="18"/>
      <c r="G66" s="18"/>
    </row>
    <row r="67" spans="2:8" ht="15.75" thickBot="1" x14ac:dyDescent="0.3">
      <c r="C67" s="18"/>
      <c r="D67" s="18"/>
      <c r="E67" s="18"/>
      <c r="F67" s="18"/>
      <c r="G67" s="18"/>
    </row>
    <row r="68" spans="2:8" x14ac:dyDescent="0.25">
      <c r="B68" s="113" t="s">
        <v>101</v>
      </c>
      <c r="C68" s="114"/>
      <c r="D68" s="114"/>
      <c r="E68" s="114"/>
      <c r="F68" s="114"/>
      <c r="G68" s="114"/>
      <c r="H68" s="115"/>
    </row>
    <row r="69" spans="2:8" x14ac:dyDescent="0.25">
      <c r="B69" s="142" t="s">
        <v>103</v>
      </c>
      <c r="C69" s="143"/>
      <c r="D69" s="143"/>
      <c r="E69" s="143"/>
      <c r="F69" s="143"/>
      <c r="G69" s="143"/>
      <c r="H69" s="144"/>
    </row>
    <row r="70" spans="2:8" x14ac:dyDescent="0.25">
      <c r="B70" s="5" t="s">
        <v>22</v>
      </c>
      <c r="C70" s="145" t="s">
        <v>89</v>
      </c>
      <c r="D70" s="145"/>
      <c r="E70" s="145"/>
      <c r="F70" s="145"/>
      <c r="G70" s="6" t="s">
        <v>19</v>
      </c>
      <c r="H70" s="7" t="s">
        <v>90</v>
      </c>
    </row>
    <row r="71" spans="2:8" x14ac:dyDescent="0.25">
      <c r="B71" s="53" t="s">
        <v>0</v>
      </c>
      <c r="C71" s="156" t="s">
        <v>41</v>
      </c>
      <c r="D71" s="156"/>
      <c r="E71" s="156"/>
      <c r="F71" s="156"/>
      <c r="G71" s="24"/>
      <c r="H71" s="51"/>
    </row>
    <row r="72" spans="2:8" x14ac:dyDescent="0.25">
      <c r="B72" s="53" t="s">
        <v>1</v>
      </c>
      <c r="C72" s="156" t="s">
        <v>42</v>
      </c>
      <c r="D72" s="156"/>
      <c r="E72" s="156"/>
      <c r="F72" s="156"/>
      <c r="G72" s="24"/>
      <c r="H72" s="51"/>
    </row>
    <row r="73" spans="2:8" x14ac:dyDescent="0.25">
      <c r="B73" s="53" t="s">
        <v>2</v>
      </c>
      <c r="C73" s="157" t="s">
        <v>43</v>
      </c>
      <c r="D73" s="157"/>
      <c r="E73" s="157"/>
      <c r="F73" s="157"/>
      <c r="G73" s="40"/>
      <c r="H73" s="52"/>
    </row>
    <row r="74" spans="2:8" x14ac:dyDescent="0.25">
      <c r="B74" s="53" t="s">
        <v>3</v>
      </c>
      <c r="C74" s="157" t="s">
        <v>40</v>
      </c>
      <c r="D74" s="157"/>
      <c r="E74" s="157"/>
      <c r="F74" s="157"/>
      <c r="G74" s="40"/>
      <c r="H74" s="52"/>
    </row>
    <row r="75" spans="2:8" x14ac:dyDescent="0.25">
      <c r="B75" s="53" t="s">
        <v>4</v>
      </c>
      <c r="C75" s="157" t="s">
        <v>44</v>
      </c>
      <c r="D75" s="157"/>
      <c r="E75" s="157"/>
      <c r="F75" s="157"/>
      <c r="G75" s="40"/>
      <c r="H75" s="52"/>
    </row>
    <row r="76" spans="2:8" x14ac:dyDescent="0.25">
      <c r="B76" s="53" t="s">
        <v>5</v>
      </c>
      <c r="C76" s="158" t="s">
        <v>45</v>
      </c>
      <c r="D76" s="159"/>
      <c r="E76" s="159"/>
      <c r="F76" s="160"/>
      <c r="G76" s="40"/>
      <c r="H76" s="52"/>
    </row>
    <row r="77" spans="2:8" ht="15.75" thickBot="1" x14ac:dyDescent="0.3">
      <c r="B77" s="161" t="s">
        <v>102</v>
      </c>
      <c r="C77" s="162"/>
      <c r="D77" s="162"/>
      <c r="E77" s="162"/>
      <c r="F77" s="162"/>
      <c r="G77" s="26"/>
      <c r="H77" s="13"/>
    </row>
    <row r="78" spans="2:8" ht="15.75" thickBot="1" x14ac:dyDescent="0.3">
      <c r="B78" s="58"/>
      <c r="C78" s="59"/>
      <c r="D78" s="59"/>
      <c r="E78" s="59"/>
      <c r="F78" s="59"/>
      <c r="G78" s="59"/>
      <c r="H78" s="60"/>
    </row>
    <row r="79" spans="2:8" x14ac:dyDescent="0.25">
      <c r="B79" s="153" t="s">
        <v>122</v>
      </c>
      <c r="C79" s="154"/>
      <c r="D79" s="154"/>
      <c r="E79" s="154"/>
      <c r="F79" s="154"/>
      <c r="G79" s="154"/>
      <c r="H79" s="155"/>
    </row>
    <row r="80" spans="2:8" x14ac:dyDescent="0.25">
      <c r="B80" s="5" t="s">
        <v>104</v>
      </c>
      <c r="C80" s="116" t="s">
        <v>89</v>
      </c>
      <c r="D80" s="117"/>
      <c r="E80" s="117"/>
      <c r="F80" s="117"/>
      <c r="G80" s="118"/>
      <c r="H80" s="7" t="s">
        <v>90</v>
      </c>
    </row>
    <row r="81" spans="1:16" ht="14.45" customHeight="1" x14ac:dyDescent="0.25">
      <c r="B81" s="53" t="s">
        <v>0</v>
      </c>
      <c r="C81" s="163" t="s">
        <v>46</v>
      </c>
      <c r="D81" s="164"/>
      <c r="E81" s="164"/>
      <c r="F81" s="164"/>
      <c r="G81" s="165"/>
      <c r="H81" s="52"/>
    </row>
    <row r="82" spans="1:16" ht="15.75" thickBot="1" x14ac:dyDescent="0.3">
      <c r="B82" s="110" t="s">
        <v>105</v>
      </c>
      <c r="C82" s="111"/>
      <c r="D82" s="111"/>
      <c r="E82" s="111"/>
      <c r="F82" s="111"/>
      <c r="G82" s="112"/>
      <c r="H82" s="54"/>
    </row>
    <row r="83" spans="1:16" ht="15.75" thickBot="1" x14ac:dyDescent="0.3">
      <c r="B83" s="58"/>
      <c r="C83" s="59"/>
      <c r="D83" s="59"/>
      <c r="E83" s="59"/>
      <c r="F83" s="59"/>
      <c r="G83" s="59"/>
      <c r="H83" s="60"/>
    </row>
    <row r="84" spans="1:16" x14ac:dyDescent="0.25">
      <c r="B84" s="147" t="s">
        <v>106</v>
      </c>
      <c r="C84" s="148"/>
      <c r="D84" s="148"/>
      <c r="E84" s="148"/>
      <c r="F84" s="148"/>
      <c r="G84" s="149"/>
      <c r="H84" s="10" t="s">
        <v>90</v>
      </c>
    </row>
    <row r="85" spans="1:16" x14ac:dyDescent="0.25">
      <c r="B85" s="5" t="s">
        <v>22</v>
      </c>
      <c r="C85" s="107" t="str">
        <f>B69</f>
        <v>Submódulo 1 - Ausências legais</v>
      </c>
      <c r="D85" s="108"/>
      <c r="E85" s="108"/>
      <c r="F85" s="108"/>
      <c r="G85" s="109"/>
      <c r="H85" s="11"/>
    </row>
    <row r="86" spans="1:16" x14ac:dyDescent="0.25">
      <c r="B86" s="49" t="s">
        <v>104</v>
      </c>
      <c r="C86" s="107" t="str">
        <f>B79</f>
        <v>Submódulo 2 - Ausência por intrajornada</v>
      </c>
      <c r="D86" s="108"/>
      <c r="E86" s="108"/>
      <c r="F86" s="108"/>
      <c r="G86" s="109"/>
      <c r="H86" s="11"/>
    </row>
    <row r="87" spans="1:16" ht="15.75" thickBot="1" x14ac:dyDescent="0.3">
      <c r="A87" s="36"/>
      <c r="B87" s="110" t="s">
        <v>97</v>
      </c>
      <c r="C87" s="111"/>
      <c r="D87" s="111"/>
      <c r="E87" s="111"/>
      <c r="F87" s="111"/>
      <c r="G87" s="112"/>
      <c r="H87" s="13"/>
      <c r="I87" s="36"/>
      <c r="J87" s="37"/>
      <c r="N87" s="38"/>
      <c r="O87" s="38"/>
      <c r="P87" s="38"/>
    </row>
    <row r="88" spans="1:16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37"/>
      <c r="N88" s="38"/>
      <c r="O88" s="38"/>
      <c r="P88" s="38"/>
    </row>
    <row r="89" spans="1:16" x14ac:dyDescent="0.25">
      <c r="A89" s="36"/>
      <c r="B89" s="36"/>
      <c r="C89" s="36"/>
      <c r="D89" s="36"/>
      <c r="E89" s="36"/>
      <c r="F89" s="36"/>
      <c r="G89" s="36"/>
      <c r="H89" s="36"/>
      <c r="I89" s="36"/>
      <c r="J89" s="37"/>
      <c r="N89" s="38"/>
      <c r="O89" s="38"/>
      <c r="P89" s="38"/>
    </row>
    <row r="90" spans="1:16" ht="15.75" thickBot="1" x14ac:dyDescent="0.3">
      <c r="A90" s="36"/>
      <c r="I90" s="36"/>
      <c r="J90" s="37"/>
      <c r="N90" s="38"/>
      <c r="O90" s="38"/>
      <c r="P90" s="38"/>
    </row>
    <row r="91" spans="1:16" x14ac:dyDescent="0.25">
      <c r="A91" s="36"/>
      <c r="B91" s="113" t="s">
        <v>107</v>
      </c>
      <c r="C91" s="114"/>
      <c r="D91" s="114"/>
      <c r="E91" s="114"/>
      <c r="F91" s="114"/>
      <c r="G91" s="114"/>
      <c r="H91" s="115"/>
      <c r="I91" s="36"/>
      <c r="J91" s="37"/>
      <c r="N91" s="38"/>
      <c r="O91" s="38"/>
      <c r="P91" s="38"/>
    </row>
    <row r="92" spans="1:16" ht="14.25" customHeight="1" x14ac:dyDescent="0.25">
      <c r="A92" s="36"/>
      <c r="B92" s="5">
        <v>5</v>
      </c>
      <c r="C92" s="116" t="s">
        <v>89</v>
      </c>
      <c r="D92" s="117"/>
      <c r="E92" s="117"/>
      <c r="F92" s="117"/>
      <c r="G92" s="118"/>
      <c r="H92" s="7" t="s">
        <v>90</v>
      </c>
      <c r="I92" s="36"/>
      <c r="J92" s="37"/>
      <c r="L92" s="38"/>
      <c r="M92" s="38"/>
      <c r="N92" s="38"/>
      <c r="O92" s="38"/>
      <c r="P92" s="38"/>
    </row>
    <row r="93" spans="1:16" ht="14.25" customHeight="1" x14ac:dyDescent="0.25">
      <c r="A93" s="36"/>
      <c r="B93" s="49" t="s">
        <v>0</v>
      </c>
      <c r="C93" s="97" t="s">
        <v>10</v>
      </c>
      <c r="D93" s="98"/>
      <c r="E93" s="98"/>
      <c r="F93" s="98"/>
      <c r="G93" s="99"/>
      <c r="H93" s="74"/>
      <c r="I93" s="36"/>
      <c r="J93" s="37"/>
      <c r="L93" s="38"/>
      <c r="M93" s="38"/>
      <c r="N93" s="38"/>
      <c r="O93" s="38"/>
      <c r="P93" s="38"/>
    </row>
    <row r="94" spans="1:16" ht="14.25" customHeight="1" x14ac:dyDescent="0.25">
      <c r="A94" s="36"/>
      <c r="B94" s="49" t="s">
        <v>1</v>
      </c>
      <c r="C94" s="97" t="s">
        <v>11</v>
      </c>
      <c r="D94" s="98"/>
      <c r="E94" s="98"/>
      <c r="F94" s="98"/>
      <c r="G94" s="99"/>
      <c r="H94" s="71"/>
      <c r="I94" s="36"/>
      <c r="J94" s="37"/>
      <c r="L94" s="38"/>
      <c r="M94" s="38"/>
      <c r="N94" s="38"/>
      <c r="O94" s="38"/>
      <c r="P94" s="38"/>
    </row>
    <row r="95" spans="1:16" ht="14.25" customHeight="1" x14ac:dyDescent="0.25">
      <c r="A95" s="36"/>
      <c r="B95" s="48" t="s">
        <v>2</v>
      </c>
      <c r="C95" s="97" t="s">
        <v>12</v>
      </c>
      <c r="D95" s="98"/>
      <c r="E95" s="98"/>
      <c r="F95" s="98"/>
      <c r="G95" s="99"/>
      <c r="H95" s="71"/>
      <c r="I95" s="36"/>
      <c r="J95" s="37"/>
      <c r="L95" s="38"/>
      <c r="M95" s="38"/>
      <c r="N95" s="38"/>
      <c r="O95" s="38"/>
      <c r="P95" s="38"/>
    </row>
    <row r="96" spans="1:16" ht="14.25" customHeight="1" x14ac:dyDescent="0.25">
      <c r="A96" s="36"/>
      <c r="B96" s="49" t="s">
        <v>3</v>
      </c>
      <c r="C96" s="97" t="s">
        <v>8</v>
      </c>
      <c r="D96" s="98"/>
      <c r="E96" s="98"/>
      <c r="F96" s="98"/>
      <c r="G96" s="99"/>
      <c r="H96" s="71"/>
      <c r="I96" s="36"/>
      <c r="J96" s="37"/>
      <c r="L96" s="38"/>
      <c r="M96" s="38"/>
      <c r="N96" s="38"/>
      <c r="O96" s="38"/>
      <c r="P96" s="38"/>
    </row>
    <row r="97" spans="1:16" ht="14.25" customHeight="1" thickBot="1" x14ac:dyDescent="0.3">
      <c r="A97" s="36"/>
      <c r="B97" s="150" t="s">
        <v>108</v>
      </c>
      <c r="C97" s="151"/>
      <c r="D97" s="151"/>
      <c r="E97" s="151"/>
      <c r="F97" s="151"/>
      <c r="G97" s="152"/>
      <c r="H97" s="73"/>
      <c r="I97" s="36"/>
      <c r="J97" s="37"/>
      <c r="L97" s="38"/>
      <c r="M97" s="38"/>
      <c r="N97" s="38"/>
      <c r="O97" s="38"/>
      <c r="P97" s="38"/>
    </row>
    <row r="98" spans="1:16" ht="14.25" customHeight="1" x14ac:dyDescent="0.25">
      <c r="A98" s="36"/>
      <c r="B98" s="55"/>
      <c r="C98" s="56"/>
      <c r="D98" s="56"/>
      <c r="E98" s="56"/>
      <c r="F98" s="56"/>
      <c r="G98" s="57"/>
      <c r="H98" s="37"/>
      <c r="I98" s="36"/>
      <c r="J98" s="37"/>
      <c r="L98" s="38"/>
      <c r="M98" s="38"/>
      <c r="N98" s="38"/>
      <c r="O98" s="38"/>
      <c r="P98" s="38"/>
    </row>
    <row r="99" spans="1:16" ht="14.25" customHeight="1" x14ac:dyDescent="0.25">
      <c r="A99" s="36"/>
      <c r="B99" s="55"/>
      <c r="C99" s="56"/>
      <c r="D99" s="56"/>
      <c r="E99" s="56"/>
      <c r="F99" s="56"/>
      <c r="G99" s="57"/>
      <c r="H99" s="37"/>
      <c r="I99" s="36"/>
      <c r="J99" s="37"/>
      <c r="L99" s="38"/>
      <c r="M99" s="38"/>
      <c r="N99" s="38"/>
      <c r="O99" s="38"/>
      <c r="P99" s="38"/>
    </row>
    <row r="100" spans="1:16" ht="14.25" customHeight="1" thickBot="1" x14ac:dyDescent="0.3">
      <c r="A100" s="36"/>
      <c r="B100" s="55"/>
      <c r="C100" s="56"/>
      <c r="D100" s="56"/>
      <c r="E100" s="56"/>
      <c r="F100" s="56"/>
      <c r="G100" s="57"/>
      <c r="H100" s="37"/>
      <c r="I100" s="36"/>
      <c r="J100" s="37"/>
      <c r="L100" s="38"/>
      <c r="M100" s="38"/>
      <c r="N100" s="38"/>
      <c r="O100" s="38"/>
      <c r="P100" s="38"/>
    </row>
    <row r="101" spans="1:16" ht="14.25" customHeight="1" x14ac:dyDescent="0.25">
      <c r="A101" s="36"/>
      <c r="B101" s="113" t="s">
        <v>114</v>
      </c>
      <c r="C101" s="114"/>
      <c r="D101" s="114"/>
      <c r="E101" s="114"/>
      <c r="F101" s="114"/>
      <c r="G101" s="114"/>
      <c r="H101" s="115"/>
      <c r="I101" s="36"/>
      <c r="J101" s="37"/>
      <c r="L101" s="38"/>
      <c r="M101" s="38"/>
      <c r="N101" s="38"/>
      <c r="O101" s="38"/>
      <c r="P101" s="38"/>
    </row>
    <row r="102" spans="1:16" ht="14.25" customHeight="1" x14ac:dyDescent="0.25">
      <c r="A102" s="36"/>
      <c r="B102" s="5">
        <v>6</v>
      </c>
      <c r="C102" s="8" t="s">
        <v>89</v>
      </c>
      <c r="D102" s="9"/>
      <c r="E102" s="9"/>
      <c r="F102" s="9"/>
      <c r="G102" s="6" t="s">
        <v>19</v>
      </c>
      <c r="H102" s="7" t="s">
        <v>90</v>
      </c>
      <c r="I102" s="36"/>
      <c r="J102" s="37"/>
      <c r="L102" s="38"/>
      <c r="M102" s="38"/>
      <c r="N102" s="38"/>
      <c r="O102" s="38"/>
      <c r="P102" s="38"/>
    </row>
    <row r="103" spans="1:16" ht="14.25" customHeight="1" x14ac:dyDescent="0.25">
      <c r="A103" s="36"/>
      <c r="B103" s="63" t="s">
        <v>0</v>
      </c>
      <c r="C103" s="171" t="s">
        <v>23</v>
      </c>
      <c r="D103" s="171"/>
      <c r="E103" s="171"/>
      <c r="F103" s="171"/>
      <c r="G103" s="66"/>
      <c r="H103" s="71"/>
      <c r="I103" s="36"/>
      <c r="J103" s="37"/>
      <c r="L103" s="38"/>
      <c r="M103" s="38"/>
      <c r="N103" s="38"/>
      <c r="O103" s="38"/>
      <c r="P103" s="38"/>
    </row>
    <row r="104" spans="1:16" ht="14.25" customHeight="1" x14ac:dyDescent="0.25">
      <c r="A104" s="36"/>
      <c r="B104" s="64" t="s">
        <v>1</v>
      </c>
      <c r="C104" s="171" t="s">
        <v>27</v>
      </c>
      <c r="D104" s="171"/>
      <c r="E104" s="171"/>
      <c r="F104" s="171"/>
      <c r="G104" s="67"/>
      <c r="H104" s="71"/>
      <c r="I104" s="36"/>
      <c r="J104" s="37"/>
      <c r="L104" s="38"/>
      <c r="M104" s="38"/>
      <c r="N104" s="38"/>
      <c r="O104" s="38"/>
      <c r="P104" s="38"/>
    </row>
    <row r="105" spans="1:16" ht="14.25" customHeight="1" x14ac:dyDescent="0.25">
      <c r="A105" s="36"/>
      <c r="B105" s="63" t="s">
        <v>2</v>
      </c>
      <c r="C105" s="171" t="s">
        <v>24</v>
      </c>
      <c r="D105" s="171"/>
      <c r="E105" s="171"/>
      <c r="F105" s="171"/>
      <c r="G105" s="66"/>
      <c r="H105" s="71"/>
      <c r="I105" s="36"/>
      <c r="J105" s="37"/>
      <c r="L105" s="38"/>
      <c r="M105" s="38"/>
      <c r="N105" s="38"/>
      <c r="O105" s="38"/>
      <c r="P105" s="38"/>
    </row>
    <row r="106" spans="1:16" ht="14.25" customHeight="1" x14ac:dyDescent="0.25">
      <c r="A106" s="36"/>
      <c r="B106" s="35" t="s">
        <v>109</v>
      </c>
      <c r="C106" s="172" t="s">
        <v>36</v>
      </c>
      <c r="D106" s="173"/>
      <c r="E106" s="173"/>
      <c r="F106" s="174"/>
      <c r="G106" s="66"/>
      <c r="H106" s="71"/>
      <c r="I106" s="36"/>
      <c r="J106" s="37"/>
      <c r="L106" s="38"/>
      <c r="M106" s="38"/>
      <c r="N106" s="38"/>
      <c r="O106" s="38"/>
      <c r="P106" s="38"/>
    </row>
    <row r="107" spans="1:16" ht="14.25" customHeight="1" x14ac:dyDescent="0.25">
      <c r="A107" s="36"/>
      <c r="B107" s="34" t="s">
        <v>110</v>
      </c>
      <c r="C107" s="172" t="s">
        <v>37</v>
      </c>
      <c r="D107" s="173"/>
      <c r="E107" s="173" t="s">
        <v>25</v>
      </c>
      <c r="F107" s="174" t="s">
        <v>25</v>
      </c>
      <c r="G107" s="66"/>
      <c r="H107" s="71"/>
      <c r="I107" s="36"/>
      <c r="J107" s="37"/>
      <c r="L107" s="38"/>
      <c r="M107" s="38"/>
      <c r="N107" s="38"/>
      <c r="O107" s="38"/>
      <c r="P107" s="38"/>
    </row>
    <row r="108" spans="1:16" ht="14.25" customHeight="1" x14ac:dyDescent="0.25">
      <c r="A108" s="36"/>
      <c r="B108" s="35" t="s">
        <v>111</v>
      </c>
      <c r="C108" s="172" t="s">
        <v>38</v>
      </c>
      <c r="D108" s="173"/>
      <c r="E108" s="173" t="s">
        <v>26</v>
      </c>
      <c r="F108" s="174" t="s">
        <v>26</v>
      </c>
      <c r="G108" s="66"/>
      <c r="H108" s="71"/>
      <c r="I108" s="36"/>
      <c r="J108" s="37"/>
      <c r="L108" s="38"/>
      <c r="M108" s="38"/>
      <c r="N108" s="38"/>
      <c r="O108" s="38"/>
      <c r="P108" s="38"/>
    </row>
    <row r="109" spans="1:16" ht="14.25" customHeight="1" x14ac:dyDescent="0.25">
      <c r="A109" s="36"/>
      <c r="B109" s="34" t="s">
        <v>112</v>
      </c>
      <c r="C109" s="107" t="s">
        <v>39</v>
      </c>
      <c r="D109" s="108"/>
      <c r="E109" s="108"/>
      <c r="F109" s="109"/>
      <c r="G109" s="65"/>
      <c r="H109" s="71"/>
      <c r="I109" s="36"/>
      <c r="J109" s="37"/>
      <c r="L109" s="38"/>
      <c r="M109" s="38"/>
      <c r="N109" s="38"/>
      <c r="O109" s="38"/>
      <c r="P109" s="38"/>
    </row>
    <row r="110" spans="1:16" ht="14.25" customHeight="1" thickBot="1" x14ac:dyDescent="0.3">
      <c r="A110" s="36"/>
      <c r="B110" s="150" t="s">
        <v>113</v>
      </c>
      <c r="C110" s="151"/>
      <c r="D110" s="151"/>
      <c r="E110" s="151"/>
      <c r="F110" s="151"/>
      <c r="G110" s="152"/>
      <c r="H110" s="75"/>
      <c r="I110" s="36"/>
      <c r="J110" s="37"/>
      <c r="L110" s="38"/>
      <c r="M110" s="38"/>
      <c r="N110" s="38"/>
      <c r="O110" s="38"/>
      <c r="P110" s="38"/>
    </row>
    <row r="111" spans="1:16" ht="15" customHeight="1" x14ac:dyDescent="0.25">
      <c r="C111" s="41"/>
      <c r="D111" s="41"/>
      <c r="E111" s="41"/>
      <c r="F111" s="41"/>
      <c r="G111" s="36"/>
      <c r="H111" s="36"/>
      <c r="I111" s="36"/>
      <c r="L111" s="18"/>
      <c r="M111" s="18"/>
      <c r="N111" s="18"/>
      <c r="O111" s="18"/>
      <c r="P111" s="18"/>
    </row>
    <row r="112" spans="1:16" ht="14.25" customHeight="1" x14ac:dyDescent="0.25">
      <c r="L112" s="18"/>
      <c r="M112" s="18"/>
      <c r="N112" s="18"/>
      <c r="O112" s="18"/>
      <c r="P112" s="18"/>
    </row>
    <row r="113" spans="2:16" ht="14.25" customHeight="1" thickBot="1" x14ac:dyDescent="0.3">
      <c r="L113" s="18"/>
      <c r="M113" s="18"/>
      <c r="N113" s="18"/>
      <c r="O113" s="18"/>
      <c r="P113" s="18"/>
    </row>
    <row r="114" spans="2:16" ht="14.25" customHeight="1" x14ac:dyDescent="0.25">
      <c r="B114" s="113" t="s">
        <v>115</v>
      </c>
      <c r="C114" s="114"/>
      <c r="D114" s="114"/>
      <c r="E114" s="114"/>
      <c r="F114" s="114"/>
      <c r="G114" s="114"/>
      <c r="H114" s="115"/>
      <c r="L114" s="18"/>
      <c r="M114" s="18"/>
      <c r="N114" s="18"/>
      <c r="O114" s="18"/>
      <c r="P114" s="18"/>
    </row>
    <row r="115" spans="2:16" ht="14.25" customHeight="1" x14ac:dyDescent="0.25">
      <c r="B115" s="119" t="s">
        <v>116</v>
      </c>
      <c r="C115" s="120"/>
      <c r="D115" s="120"/>
      <c r="E115" s="120"/>
      <c r="F115" s="120"/>
      <c r="G115" s="121"/>
      <c r="H115" s="7" t="s">
        <v>90</v>
      </c>
      <c r="L115" s="18"/>
      <c r="M115" s="18"/>
      <c r="N115" s="18"/>
      <c r="O115" s="18"/>
      <c r="P115" s="18"/>
    </row>
    <row r="116" spans="2:16" ht="14.25" customHeight="1" x14ac:dyDescent="0.25">
      <c r="B116" s="63">
        <v>1</v>
      </c>
      <c r="C116" s="100" t="str">
        <f>C9</f>
        <v>MÓDULO 1 - COMPOSIÇÃO DA REMUNERAÇÃO</v>
      </c>
      <c r="D116" s="101"/>
      <c r="E116" s="101"/>
      <c r="F116" s="101"/>
      <c r="G116" s="102"/>
      <c r="H116" s="71"/>
      <c r="L116" s="18"/>
      <c r="M116" s="18"/>
      <c r="N116" s="18"/>
      <c r="O116" s="18"/>
      <c r="P116" s="18"/>
    </row>
    <row r="117" spans="2:16" ht="14.25" customHeight="1" x14ac:dyDescent="0.25">
      <c r="B117" s="63">
        <v>1</v>
      </c>
      <c r="C117" s="100" t="str">
        <f>B20</f>
        <v>MÓDULO 2 - ENCARGOS E BENEFÍCIOS</v>
      </c>
      <c r="D117" s="101"/>
      <c r="E117" s="101"/>
      <c r="F117" s="101"/>
      <c r="G117" s="102"/>
      <c r="H117" s="71"/>
      <c r="L117" s="18"/>
      <c r="M117" s="18"/>
      <c r="N117" s="18"/>
      <c r="O117" s="18"/>
      <c r="P117" s="18"/>
    </row>
    <row r="118" spans="2:16" ht="14.25" customHeight="1" x14ac:dyDescent="0.25">
      <c r="B118" s="63">
        <v>3</v>
      </c>
      <c r="C118" s="100" t="str">
        <f>B57</f>
        <v>MÓDULO 3 - PROVISÃO PARA RESCISÃO</v>
      </c>
      <c r="D118" s="101"/>
      <c r="E118" s="101"/>
      <c r="F118" s="101"/>
      <c r="G118" s="102"/>
      <c r="H118" s="71"/>
      <c r="L118" s="18"/>
      <c r="M118" s="18"/>
      <c r="N118" s="18"/>
      <c r="O118" s="18"/>
      <c r="P118" s="18"/>
    </row>
    <row r="119" spans="2:16" ht="14.25" customHeight="1" x14ac:dyDescent="0.25">
      <c r="B119" s="63">
        <v>4</v>
      </c>
      <c r="C119" s="100" t="str">
        <f>B68</f>
        <v>MÓDULO 4 - CUSTOS DE REPOSIÇÃO DO PROFISSIONAL AUSENTE</v>
      </c>
      <c r="D119" s="101"/>
      <c r="E119" s="101"/>
      <c r="F119" s="101"/>
      <c r="G119" s="102"/>
      <c r="H119" s="71"/>
      <c r="L119" s="18"/>
      <c r="M119" s="18"/>
      <c r="N119" s="18"/>
      <c r="O119" s="18"/>
      <c r="P119" s="18"/>
    </row>
    <row r="120" spans="2:16" ht="14.25" customHeight="1" x14ac:dyDescent="0.25">
      <c r="B120" s="63">
        <v>5</v>
      </c>
      <c r="C120" s="100" t="str">
        <f>B91</f>
        <v>MÓDULO 5 - INSUMOS DIVERSOS</v>
      </c>
      <c r="D120" s="101"/>
      <c r="E120" s="101"/>
      <c r="F120" s="101"/>
      <c r="G120" s="102"/>
      <c r="H120" s="71"/>
      <c r="L120" s="18"/>
      <c r="M120" s="18"/>
      <c r="N120" s="18"/>
      <c r="O120" s="18"/>
      <c r="P120" s="18"/>
    </row>
    <row r="121" spans="2:16" ht="14.25" customHeight="1" x14ac:dyDescent="0.25">
      <c r="B121" s="122" t="s">
        <v>117</v>
      </c>
      <c r="C121" s="123"/>
      <c r="D121" s="123"/>
      <c r="E121" s="123"/>
      <c r="F121" s="123"/>
      <c r="G121" s="124"/>
      <c r="H121" s="76"/>
      <c r="L121" s="18"/>
      <c r="M121" s="18"/>
      <c r="N121" s="18"/>
      <c r="O121" s="18"/>
      <c r="P121" s="18"/>
    </row>
    <row r="122" spans="2:16" ht="14.25" customHeight="1" x14ac:dyDescent="0.25">
      <c r="B122" s="63">
        <v>6</v>
      </c>
      <c r="C122" s="100" t="str">
        <f>B101</f>
        <v>MÓDULO 6 - CUSTOS INDIRETOS, LUCRO E TRIBUTOS</v>
      </c>
      <c r="D122" s="101"/>
      <c r="E122" s="101"/>
      <c r="F122" s="101"/>
      <c r="G122" s="102"/>
      <c r="H122" s="71"/>
      <c r="L122" s="18"/>
      <c r="M122" s="18"/>
      <c r="N122" s="18"/>
      <c r="O122" s="18"/>
      <c r="P122" s="18"/>
    </row>
    <row r="123" spans="2:16" ht="21" x14ac:dyDescent="0.35">
      <c r="B123" s="103" t="s">
        <v>118</v>
      </c>
      <c r="C123" s="104"/>
      <c r="D123" s="104"/>
      <c r="E123" s="104"/>
      <c r="F123" s="104"/>
      <c r="G123" s="104"/>
      <c r="H123" s="77"/>
      <c r="L123" s="18"/>
      <c r="M123" s="18"/>
      <c r="N123" s="18"/>
      <c r="O123" s="18"/>
      <c r="P123" s="18"/>
    </row>
    <row r="124" spans="2:16" ht="14.25" customHeight="1" x14ac:dyDescent="0.25">
      <c r="B124" s="69"/>
      <c r="C124" s="70"/>
      <c r="D124" s="70"/>
      <c r="E124" s="70"/>
      <c r="F124" s="70"/>
      <c r="G124" s="70"/>
      <c r="H124" s="78"/>
      <c r="L124" s="18"/>
      <c r="M124" s="18"/>
      <c r="N124" s="18"/>
      <c r="O124" s="18"/>
      <c r="P124" s="18"/>
    </row>
    <row r="125" spans="2:16" ht="21" x14ac:dyDescent="0.35">
      <c r="B125" s="103" t="s">
        <v>121</v>
      </c>
      <c r="C125" s="104"/>
      <c r="D125" s="104"/>
      <c r="E125" s="104"/>
      <c r="F125" s="104"/>
      <c r="G125" s="104"/>
      <c r="H125" s="77"/>
      <c r="L125" s="18"/>
      <c r="M125" s="18"/>
      <c r="N125" s="18"/>
      <c r="O125" s="18"/>
      <c r="P125" s="18"/>
    </row>
    <row r="126" spans="2:16" ht="14.25" customHeight="1" x14ac:dyDescent="0.25">
      <c r="B126" s="69"/>
      <c r="C126" s="70"/>
      <c r="D126" s="70"/>
      <c r="E126" s="70"/>
      <c r="F126" s="70"/>
      <c r="G126" s="70"/>
      <c r="H126" s="78"/>
      <c r="L126" s="18"/>
      <c r="M126" s="18"/>
      <c r="N126" s="18"/>
      <c r="O126" s="18"/>
      <c r="P126" s="18"/>
    </row>
    <row r="127" spans="2:16" ht="21" x14ac:dyDescent="0.35">
      <c r="B127" s="103" t="s">
        <v>120</v>
      </c>
      <c r="C127" s="104"/>
      <c r="D127" s="104"/>
      <c r="E127" s="104"/>
      <c r="F127" s="104"/>
      <c r="G127" s="104"/>
      <c r="H127" s="77"/>
      <c r="L127" s="18"/>
      <c r="M127" s="18"/>
      <c r="N127" s="18"/>
      <c r="O127" s="18"/>
      <c r="P127" s="18"/>
    </row>
    <row r="128" spans="2:16" x14ac:dyDescent="0.25">
      <c r="B128" s="69"/>
      <c r="C128" s="70"/>
      <c r="D128" s="70"/>
      <c r="E128" s="70"/>
      <c r="F128" s="70"/>
      <c r="G128" s="70"/>
      <c r="H128" s="78"/>
      <c r="L128" s="18"/>
      <c r="M128" s="18"/>
      <c r="N128" s="18"/>
      <c r="O128" s="18"/>
      <c r="P128" s="18"/>
    </row>
    <row r="129" spans="1:16" ht="21.75" thickBot="1" x14ac:dyDescent="0.4">
      <c r="B129" s="105" t="s">
        <v>124</v>
      </c>
      <c r="C129" s="106"/>
      <c r="D129" s="106"/>
      <c r="E129" s="106"/>
      <c r="F129" s="106"/>
      <c r="G129" s="106"/>
      <c r="H129" s="79"/>
      <c r="L129" s="18"/>
      <c r="M129" s="18"/>
      <c r="N129" s="18"/>
      <c r="O129" s="18"/>
      <c r="P129" s="18"/>
    </row>
    <row r="130" spans="1:16" ht="14.25" customHeight="1" x14ac:dyDescent="0.25">
      <c r="L130" s="18"/>
      <c r="M130" s="18"/>
      <c r="N130" s="18"/>
      <c r="O130" s="18"/>
      <c r="P130" s="18"/>
    </row>
    <row r="131" spans="1:16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</row>
    <row r="132" spans="1:16" ht="14.25" customHeight="1" x14ac:dyDescent="0.25"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</row>
    <row r="133" spans="1:16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42"/>
      <c r="L133" s="18"/>
      <c r="M133" s="18"/>
      <c r="N133" s="18"/>
      <c r="O133" s="18"/>
      <c r="P133" s="18"/>
    </row>
    <row r="134" spans="1:16" ht="15.75" customHeight="1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42"/>
      <c r="L134" s="18"/>
      <c r="M134" s="18"/>
      <c r="N134" s="18"/>
      <c r="O134" s="18"/>
      <c r="P134" s="18"/>
    </row>
    <row r="135" spans="1:16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42"/>
      <c r="L135" s="18"/>
      <c r="M135" s="18"/>
      <c r="N135" s="18"/>
      <c r="O135" s="18"/>
      <c r="P135" s="18"/>
    </row>
    <row r="136" spans="1:16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42"/>
      <c r="L136" s="18"/>
      <c r="M136" s="18"/>
      <c r="N136" s="18"/>
      <c r="O136" s="18"/>
      <c r="P136" s="18"/>
    </row>
    <row r="137" spans="1:16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16" ht="14.25" customHeight="1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16" x14ac:dyDescent="0.25">
      <c r="A139" s="18"/>
      <c r="B139" s="18"/>
      <c r="C139" s="43"/>
      <c r="D139" s="18"/>
      <c r="E139" s="44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</row>
    <row r="140" spans="1:16" x14ac:dyDescent="0.25">
      <c r="A140" s="18"/>
      <c r="B140" s="18"/>
      <c r="C140" s="45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</row>
    <row r="141" spans="1:16" x14ac:dyDescent="0.25">
      <c r="A141" s="18"/>
      <c r="B141" s="18"/>
      <c r="C141" s="46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</row>
    <row r="142" spans="1:16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</row>
    <row r="143" spans="1:16" ht="20.25" customHeight="1" x14ac:dyDescent="0.25">
      <c r="A143" s="18"/>
      <c r="B143" s="18"/>
      <c r="C143" s="47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</row>
    <row r="144" spans="1:16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</row>
    <row r="145" spans="12:16" x14ac:dyDescent="0.25">
      <c r="L145" s="18"/>
      <c r="M145" s="18"/>
      <c r="N145" s="18"/>
      <c r="O145" s="18"/>
      <c r="P145" s="18"/>
    </row>
    <row r="146" spans="12:16" x14ac:dyDescent="0.25">
      <c r="L146" s="18"/>
      <c r="M146" s="18"/>
      <c r="N146" s="18"/>
      <c r="O146" s="18"/>
      <c r="P146" s="18"/>
    </row>
    <row r="147" spans="12:16" x14ac:dyDescent="0.25">
      <c r="L147" s="18"/>
      <c r="M147" s="18"/>
      <c r="N147" s="18"/>
      <c r="O147" s="18"/>
      <c r="P147" s="18"/>
    </row>
    <row r="148" spans="12:16" x14ac:dyDescent="0.25">
      <c r="L148" s="18"/>
      <c r="M148" s="18"/>
      <c r="N148" s="18"/>
      <c r="O148" s="18"/>
      <c r="P148" s="18"/>
    </row>
    <row r="149" spans="12:16" x14ac:dyDescent="0.25">
      <c r="L149" s="18"/>
      <c r="M149" s="18"/>
      <c r="N149" s="18"/>
      <c r="O149" s="18"/>
      <c r="P149" s="18"/>
    </row>
    <row r="150" spans="12:16" x14ac:dyDescent="0.25">
      <c r="L150" s="18"/>
      <c r="M150" s="18"/>
      <c r="N150" s="18"/>
      <c r="O150" s="18"/>
      <c r="P150" s="18"/>
    </row>
    <row r="151" spans="12:16" x14ac:dyDescent="0.25">
      <c r="L151" s="18"/>
      <c r="M151" s="18"/>
      <c r="N151" s="18"/>
      <c r="O151" s="18"/>
      <c r="P151" s="18"/>
    </row>
    <row r="152" spans="12:16" x14ac:dyDescent="0.25">
      <c r="L152" s="18"/>
      <c r="M152" s="18"/>
      <c r="N152" s="18"/>
      <c r="O152" s="18"/>
      <c r="P152" s="18"/>
    </row>
    <row r="153" spans="12:16" x14ac:dyDescent="0.25">
      <c r="L153" s="18"/>
      <c r="M153" s="18"/>
      <c r="N153" s="18"/>
      <c r="O153" s="18"/>
      <c r="P153" s="18"/>
    </row>
    <row r="154" spans="12:16" x14ac:dyDescent="0.25">
      <c r="L154" s="18"/>
      <c r="M154" s="18"/>
      <c r="N154" s="18"/>
      <c r="O154" s="18"/>
      <c r="P154" s="18"/>
    </row>
    <row r="155" spans="12:16" x14ac:dyDescent="0.25">
      <c r="L155" s="18"/>
      <c r="M155" s="18"/>
      <c r="N155" s="18"/>
      <c r="O155" s="18"/>
      <c r="P155" s="18"/>
    </row>
  </sheetData>
  <mergeCells count="104">
    <mergeCell ref="B79:H79"/>
    <mergeCell ref="C80:G80"/>
    <mergeCell ref="C81:G81"/>
    <mergeCell ref="B82:G82"/>
    <mergeCell ref="B84:G84"/>
    <mergeCell ref="B5:H5"/>
    <mergeCell ref="B114:H114"/>
    <mergeCell ref="C15:D15"/>
    <mergeCell ref="C16:D16"/>
    <mergeCell ref="C17:D17"/>
    <mergeCell ref="C35:F35"/>
    <mergeCell ref="B97:G97"/>
    <mergeCell ref="B101:H101"/>
    <mergeCell ref="C103:F103"/>
    <mergeCell ref="C104:F104"/>
    <mergeCell ref="C105:F105"/>
    <mergeCell ref="C106:F106"/>
    <mergeCell ref="C107:F107"/>
    <mergeCell ref="C108:F108"/>
    <mergeCell ref="C109:F109"/>
    <mergeCell ref="B110:G110"/>
    <mergeCell ref="B69:H69"/>
    <mergeCell ref="C70:F70"/>
    <mergeCell ref="C71:F71"/>
    <mergeCell ref="C72:F72"/>
    <mergeCell ref="C73:F73"/>
    <mergeCell ref="C74:F74"/>
    <mergeCell ref="C75:F75"/>
    <mergeCell ref="C76:F76"/>
    <mergeCell ref="B77:F77"/>
    <mergeCell ref="C50:G50"/>
    <mergeCell ref="C51:G51"/>
    <mergeCell ref="B57:H57"/>
    <mergeCell ref="B68:H68"/>
    <mergeCell ref="C61:F61"/>
    <mergeCell ref="C62:F62"/>
    <mergeCell ref="C63:F63"/>
    <mergeCell ref="B64:F64"/>
    <mergeCell ref="C58:F58"/>
    <mergeCell ref="B20:H20"/>
    <mergeCell ref="B21:H21"/>
    <mergeCell ref="C22:F22"/>
    <mergeCell ref="C23:F23"/>
    <mergeCell ref="C24:F24"/>
    <mergeCell ref="C45:G45"/>
    <mergeCell ref="C46:G46"/>
    <mergeCell ref="B47:G47"/>
    <mergeCell ref="B49:G49"/>
    <mergeCell ref="B25:F25"/>
    <mergeCell ref="B27:H27"/>
    <mergeCell ref="C28:F28"/>
    <mergeCell ref="C29:F29"/>
    <mergeCell ref="C30:F30"/>
    <mergeCell ref="C31:F31"/>
    <mergeCell ref="C32:F32"/>
    <mergeCell ref="C33:F33"/>
    <mergeCell ref="C34:F34"/>
    <mergeCell ref="C36:F36"/>
    <mergeCell ref="B37:F37"/>
    <mergeCell ref="B39:H39"/>
    <mergeCell ref="C40:G40"/>
    <mergeCell ref="B2:H2"/>
    <mergeCell ref="B3:H3"/>
    <mergeCell ref="B6:H6"/>
    <mergeCell ref="C9:F9"/>
    <mergeCell ref="C10:D10"/>
    <mergeCell ref="C11:D11"/>
    <mergeCell ref="C12:D12"/>
    <mergeCell ref="C13:D13"/>
    <mergeCell ref="C14:D14"/>
    <mergeCell ref="P40:Q40"/>
    <mergeCell ref="C41:G41"/>
    <mergeCell ref="C42:G42"/>
    <mergeCell ref="C43:G43"/>
    <mergeCell ref="C44:G44"/>
    <mergeCell ref="Q51:R51"/>
    <mergeCell ref="C52:G52"/>
    <mergeCell ref="Q52:R52"/>
    <mergeCell ref="B53:G53"/>
    <mergeCell ref="Q53:R53"/>
    <mergeCell ref="P58:R58"/>
    <mergeCell ref="C59:F59"/>
    <mergeCell ref="C60:F60"/>
    <mergeCell ref="C122:G122"/>
    <mergeCell ref="B123:G123"/>
    <mergeCell ref="B125:G125"/>
    <mergeCell ref="B127:G127"/>
    <mergeCell ref="B129:G129"/>
    <mergeCell ref="C85:G85"/>
    <mergeCell ref="C86:G86"/>
    <mergeCell ref="B87:G87"/>
    <mergeCell ref="B91:H91"/>
    <mergeCell ref="C92:G92"/>
    <mergeCell ref="C93:G93"/>
    <mergeCell ref="C94:G94"/>
    <mergeCell ref="C95:G95"/>
    <mergeCell ref="C96:G96"/>
    <mergeCell ref="B115:G115"/>
    <mergeCell ref="C116:G116"/>
    <mergeCell ref="C117:G117"/>
    <mergeCell ref="C118:G118"/>
    <mergeCell ref="C119:G119"/>
    <mergeCell ref="C120:G120"/>
    <mergeCell ref="B121:G121"/>
  </mergeCells>
  <hyperlinks>
    <hyperlink ref="S58" r:id="rId1" xr:uid="{2A2740F3-A6C9-4AB6-9A7F-4D7C087EEF91}"/>
  </hyperlinks>
  <pageMargins left="0.511811024" right="0.511811024" top="0.78740157499999996" bottom="0.78740157499999996" header="0.31496062000000002" footer="0.31496062000000002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Original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JOAO Antonio Andrade Moraes</cp:lastModifiedBy>
  <cp:lastPrinted>2022-04-27T21:16:56Z</cp:lastPrinted>
  <dcterms:created xsi:type="dcterms:W3CDTF">2011-10-31T14:44:19Z</dcterms:created>
  <dcterms:modified xsi:type="dcterms:W3CDTF">2022-05-20T15:02:21Z</dcterms:modified>
</cp:coreProperties>
</file>