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poupexteams.sharepoint.com/sites/COMPRAS/Documentos Compartilhados/General/COMPRAS_POUPEX/EQCOS (Serviços e Obras)-original/Planilha de Custo e Formação de Preço/Planilha de Custos e Formação de Preço/"/>
    </mc:Choice>
  </mc:AlternateContent>
  <xr:revisionPtr revIDLastSave="36" documentId="13_ncr:1_{0DC77E67-C653-4B1D-ACFE-A8C521B98F0D}" xr6:coauthVersionLast="47" xr6:coauthVersionMax="47" xr10:uidLastSave="{70014438-854D-41AB-A813-5825D2EB25BD}"/>
  <bookViews>
    <workbookView xWindow="-120" yWindow="-120" windowWidth="29040" windowHeight="15720" xr2:uid="{00000000-000D-0000-FFFF-FFFF00000000}"/>
  </bookViews>
  <sheets>
    <sheet name="Modelo Proposta" sheetId="11" r:id="rId1"/>
    <sheet name="Mem. Cál. - Mód.1 e Submód.3" sheetId="12" r:id="rId2"/>
    <sheet name="Mem. Cál. - Mód. 5" sheetId="13" r:id="rId3"/>
  </sheets>
  <definedNames>
    <definedName name="_xlnm.Print_Area" localSheetId="0">'Modelo Proposta'!$A$1:$K$140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89" i="11" l="1"/>
  <c r="D8" i="12" a="1"/>
  <c r="D8" i="12" s="1"/>
  <c r="I46" i="11"/>
  <c r="J104" i="11"/>
  <c r="G31" i="11"/>
  <c r="J36" i="11" s="1"/>
  <c r="J46" i="11" l="1"/>
  <c r="J84" i="11"/>
  <c r="I46" i="13"/>
  <c r="I45" i="13"/>
  <c r="I44" i="13"/>
  <c r="I43" i="13"/>
  <c r="I42" i="13"/>
  <c r="I41" i="13"/>
  <c r="I40" i="13"/>
  <c r="I39" i="13"/>
  <c r="I38" i="13"/>
  <c r="I37" i="13"/>
  <c r="I30" i="13"/>
  <c r="I29" i="13"/>
  <c r="I28" i="13"/>
  <c r="I27" i="13"/>
  <c r="I26" i="13"/>
  <c r="I25" i="13"/>
  <c r="I24" i="13"/>
  <c r="I23" i="13"/>
  <c r="I22" i="13"/>
  <c r="I21" i="13"/>
  <c r="I6" i="13"/>
  <c r="I7" i="13"/>
  <c r="I8" i="13"/>
  <c r="I9" i="13"/>
  <c r="I10" i="13"/>
  <c r="I11" i="13"/>
  <c r="I12" i="13"/>
  <c r="I13" i="13"/>
  <c r="I14" i="13"/>
  <c r="I5" i="13"/>
  <c r="D5" i="12" l="1"/>
  <c r="D7" i="12" s="1"/>
  <c r="D10" i="12" l="1"/>
  <c r="J57" i="11" s="1"/>
  <c r="J64" i="11" l="1"/>
  <c r="J69" i="11" s="1"/>
  <c r="I110" i="11"/>
  <c r="J123" i="11"/>
  <c r="I87" i="11"/>
  <c r="I86" i="11"/>
  <c r="I85" i="11"/>
  <c r="I74" i="11"/>
  <c r="C69" i="11"/>
  <c r="C68" i="11"/>
  <c r="C67" i="11"/>
  <c r="I53" i="11"/>
  <c r="I75" i="11" l="1"/>
  <c r="J119" i="11" l="1"/>
  <c r="J76" i="11"/>
  <c r="J87" i="11"/>
  <c r="J86" i="11"/>
  <c r="J85" i="11"/>
  <c r="J44" i="11"/>
  <c r="J49" i="11"/>
  <c r="J52" i="11"/>
  <c r="J51" i="11"/>
  <c r="J48" i="11"/>
  <c r="J50" i="11"/>
  <c r="J45" i="11"/>
  <c r="J53" i="11" l="1"/>
  <c r="J68" i="11" s="1"/>
  <c r="I77" i="11"/>
  <c r="J77" i="11" l="1"/>
  <c r="J78" i="11" s="1"/>
  <c r="I78" i="11"/>
  <c r="I79" i="11" s="1"/>
  <c r="I37" i="11"/>
  <c r="J37" i="11" l="1"/>
  <c r="J38" i="11" s="1"/>
  <c r="I38" i="11"/>
  <c r="I39" i="11" l="1"/>
  <c r="I40" i="11" s="1"/>
  <c r="I88" i="11" s="1"/>
  <c r="J39" i="11"/>
  <c r="J40" i="11" s="1"/>
  <c r="J67" i="11" s="1"/>
  <c r="J70" i="11" s="1"/>
  <c r="J120" i="11" s="1"/>
  <c r="J74" i="11"/>
  <c r="J75" i="11" s="1"/>
  <c r="J79" i="11" s="1"/>
  <c r="J121" i="11" s="1"/>
  <c r="I90" i="11" l="1"/>
  <c r="I91" i="11" s="1"/>
  <c r="J88" i="11"/>
  <c r="J90" i="11" s="1"/>
  <c r="J91" i="11" l="1"/>
  <c r="J92" i="11" s="1"/>
  <c r="J95" i="11" s="1"/>
  <c r="J96" i="11" s="1"/>
  <c r="J122" i="11" s="1"/>
  <c r="J124" i="11" s="1"/>
  <c r="J108" i="11" s="1"/>
  <c r="J109" i="11" s="1"/>
  <c r="J126" i="11" l="1"/>
  <c r="J130" i="11" s="1"/>
  <c r="H136" i="11" l="1"/>
  <c r="H135" i="11"/>
  <c r="J132" i="11"/>
  <c r="H134" i="11"/>
  <c r="J112" i="11"/>
  <c r="J111" i="11"/>
  <c r="J113" i="11"/>
  <c r="J114" i="11"/>
  <c r="J110" i="11" l="1"/>
  <c r="J115" i="11" s="1"/>
  <c r="J125" i="1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RAFAEL Fernandes Araujo</author>
    <author>JOAO Antonio Andrade Moraes</author>
  </authors>
  <commentList>
    <comment ref="G26" authorId="0" shapeId="0" xr:uid="{F79B0129-A7AB-4D57-815C-DDB7A8D906C6}">
      <text>
        <r>
          <rPr>
            <sz val="9"/>
            <color indexed="81"/>
            <rFont val="Segoe UI"/>
            <family val="2"/>
          </rPr>
          <t xml:space="preserve">Salário base definido na CCT ou Acordo Coletivo </t>
        </r>
      </text>
    </comment>
    <comment ref="G31" authorId="0" shapeId="0" xr:uid="{F679DBE9-2ECC-46BE-B4F9-6B3E36817CE4}">
      <text>
        <r>
          <rPr>
            <sz val="9"/>
            <color indexed="81"/>
            <rFont val="Segoe UI"/>
            <family val="2"/>
          </rPr>
          <t>Total da remuneração do Módulo 1</t>
        </r>
      </text>
    </comment>
    <comment ref="I36" authorId="0" shapeId="0" xr:uid="{761CDCF1-8E84-4A9F-9519-0798D9CA4F0C}">
      <text>
        <r>
          <rPr>
            <b/>
            <sz val="9"/>
            <color indexed="81"/>
            <rFont val="Segoe UI"/>
            <family val="2"/>
          </rPr>
          <t>Lei nº 4.090, de 13 de julho de 1962. Calculou-se 1/12 (um 13º salário devido a cada 12 meses trabalhados)</t>
        </r>
      </text>
    </comment>
    <comment ref="I44" authorId="0" shapeId="0" xr:uid="{CFD488D2-4FAD-4EDB-81E6-E3FD5C4C6F75}">
      <text>
        <r>
          <rPr>
            <b/>
            <sz val="9"/>
            <color indexed="81"/>
            <rFont val="Segoe UI"/>
            <family val="2"/>
          </rPr>
          <t>artigo 22, inciso I, da Lei 8.212/91
ZERAR % SE FOR OPTANTE PELA DESONERAÇÃO DA FOLHA</t>
        </r>
      </text>
    </comment>
    <comment ref="C45" authorId="1" shapeId="0" xr:uid="{80F5188B-A418-4826-8916-A6278E279DF1}">
      <text>
        <r>
          <rPr>
            <b/>
            <sz val="9"/>
            <color indexed="81"/>
            <rFont val="Segoe UI"/>
            <family val="2"/>
          </rPr>
          <t>Art. 13, §3º, da Lei Complementar nº 123/06</t>
        </r>
      </text>
    </comment>
    <comment ref="I45" authorId="0" shapeId="0" xr:uid="{FDF9A78F-B48C-49E1-8A28-230123C4ECFD}">
      <text>
        <r>
          <rPr>
            <b/>
            <sz val="9"/>
            <color indexed="81"/>
            <rFont val="Segoe UI"/>
            <family val="2"/>
          </rPr>
          <t>art. 15, da Lei nº 9.424/96; do art. 2º do Decreto nº 3.142/99; e art. 212, § 5º da CF</t>
        </r>
      </text>
    </comment>
    <comment ref="C48" authorId="1" shapeId="0" xr:uid="{D932257C-A45E-4101-B344-CA87CE057FF1}">
      <text>
        <r>
          <rPr>
            <b/>
            <sz val="9"/>
            <color indexed="81"/>
            <rFont val="Segoe UI"/>
            <family val="2"/>
          </rPr>
          <t>Art. 13, §3º, da Lei Complementar nº 123/06</t>
        </r>
      </text>
    </comment>
    <comment ref="I48" authorId="0" shapeId="0" xr:uid="{CE638B2C-CA44-4750-8E2F-3ECBA6396A93}">
      <text>
        <r>
          <rPr>
            <b/>
            <sz val="9"/>
            <color indexed="81"/>
            <rFont val="Segoe UI"/>
            <family val="2"/>
          </rPr>
          <t>artigo 30 da Lei nº 8.036/90</t>
        </r>
      </text>
    </comment>
    <comment ref="C49" authorId="1" shapeId="0" xr:uid="{95DE2FF8-A464-4C84-8845-42D937D75849}">
      <text>
        <r>
          <rPr>
            <b/>
            <sz val="9"/>
            <color indexed="81"/>
            <rFont val="Segoe UI"/>
            <family val="2"/>
          </rPr>
          <t>Art. 13, §3º, da Lei Complementar nº 123/06</t>
        </r>
      </text>
    </comment>
    <comment ref="I49" authorId="0" shapeId="0" xr:uid="{5324EB4D-2E05-4B0F-8DC6-8FECC28061E2}">
      <text>
        <r>
          <rPr>
            <b/>
            <sz val="9"/>
            <color indexed="81"/>
            <rFont val="Segoe UI"/>
            <family val="2"/>
          </rPr>
          <t>Decreto-Lei nº 2.318/86</t>
        </r>
      </text>
    </comment>
    <comment ref="C50" authorId="1" shapeId="0" xr:uid="{3DE6A40D-82C7-4481-8838-F06DD21B4B28}">
      <text>
        <r>
          <rPr>
            <b/>
            <sz val="9"/>
            <color indexed="81"/>
            <rFont val="Segoe UI"/>
            <family val="2"/>
          </rPr>
          <t>Art. 13, §3º, da Lei Complementar nº 123/06</t>
        </r>
      </text>
    </comment>
    <comment ref="I50" authorId="0" shapeId="0" xr:uid="{7C2DBDC5-7002-402F-BF07-EC39EAD9C9D6}">
      <text>
        <r>
          <rPr>
            <b/>
            <sz val="9"/>
            <color indexed="81"/>
            <rFont val="Segoe UI"/>
            <family val="2"/>
          </rPr>
          <t>Lei nº 8.029/90</t>
        </r>
      </text>
    </comment>
    <comment ref="C51" authorId="1" shapeId="0" xr:uid="{D45A592F-1034-4879-AE60-F5EDDCE178A3}">
      <text>
        <r>
          <rPr>
            <b/>
            <sz val="9"/>
            <color indexed="81"/>
            <rFont val="Segoe UI"/>
            <family val="2"/>
          </rPr>
          <t>Art. 13, §3º, da Lei Complementar nº 123/06</t>
        </r>
      </text>
    </comment>
    <comment ref="I51" authorId="0" shapeId="0" xr:uid="{D19D33B1-8BAA-40CD-9F5A-CA2BEB007EB2}">
      <text>
        <r>
          <rPr>
            <b/>
            <sz val="9"/>
            <color indexed="81"/>
            <rFont val="Segoe UI"/>
            <family val="2"/>
          </rPr>
          <t>artigos 1º e 2º do Decreto-Lei nº 1.146/70</t>
        </r>
      </text>
    </comment>
    <comment ref="I52" authorId="0" shapeId="0" xr:uid="{A71FC3B1-0973-4596-AF64-0404F5FD0BCD}">
      <text>
        <r>
          <rPr>
            <b/>
            <sz val="9"/>
            <color indexed="81"/>
            <rFont val="Segoe UI"/>
            <family val="2"/>
          </rPr>
          <t>Constituição Federal, tendo sido regulamentado pela Lei nº 8.030/90, artigo 15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<sst xmlns="http://schemas.openxmlformats.org/spreadsheetml/2006/main" count="316" uniqueCount="168">
  <si>
    <t>A</t>
  </si>
  <si>
    <t>B</t>
  </si>
  <si>
    <t>C</t>
  </si>
  <si>
    <t>D</t>
  </si>
  <si>
    <t>Total da Remuneração</t>
  </si>
  <si>
    <t>Salário Base</t>
  </si>
  <si>
    <t>E</t>
  </si>
  <si>
    <t>F</t>
  </si>
  <si>
    <t>G</t>
  </si>
  <si>
    <t>H</t>
  </si>
  <si>
    <t>Outros (especificar)</t>
  </si>
  <si>
    <t>Transporte</t>
  </si>
  <si>
    <t>Uniformes</t>
  </si>
  <si>
    <t>Materiais</t>
  </si>
  <si>
    <t>Equipamentos</t>
  </si>
  <si>
    <t>TOTAL</t>
  </si>
  <si>
    <t>INSS</t>
  </si>
  <si>
    <t>FGTS</t>
  </si>
  <si>
    <t>Valor (R$)</t>
  </si>
  <si>
    <t>13º Salário</t>
  </si>
  <si>
    <t>Afastamento maternidade</t>
  </si>
  <si>
    <t>4.1</t>
  </si>
  <si>
    <t>Encargos previdenciários e FGTS</t>
  </si>
  <si>
    <t>Custo de rescisão</t>
  </si>
  <si>
    <t>Custos Indiretos</t>
  </si>
  <si>
    <t>Tributos</t>
  </si>
  <si>
    <t>B.2 Tributos Estaduais (especificar)</t>
  </si>
  <si>
    <t>B.3 Tributos Municipais (especificar)</t>
  </si>
  <si>
    <t>Lucro</t>
  </si>
  <si>
    <t>Módulo 1 – Composição da Remuneração</t>
  </si>
  <si>
    <t>C.1</t>
  </si>
  <si>
    <t>C.2</t>
  </si>
  <si>
    <t>C.3</t>
  </si>
  <si>
    <t>C.4</t>
  </si>
  <si>
    <t>Seguro acidente do trabalho (SAT)</t>
  </si>
  <si>
    <t>Outros</t>
  </si>
  <si>
    <t>2.1</t>
  </si>
  <si>
    <t>2.2</t>
  </si>
  <si>
    <t>2.3</t>
  </si>
  <si>
    <t>Incidência do submódulo 2.2 sobre aviso prévio trabalhado</t>
  </si>
  <si>
    <t>MÓDULO 6 - CUSTOS INDIRETOS, TRIBUTOS E LUCRO</t>
  </si>
  <si>
    <t xml:space="preserve"> Mão de obra vinculada à execução contratual (valor por empregado)</t>
  </si>
  <si>
    <t>Módulo 2 – Encargos e Benefícios Anuais, Mensais e Diários</t>
  </si>
  <si>
    <t>Módulo 3 – Provisão para rescisão</t>
  </si>
  <si>
    <t>Módulo 4 – Custo de Reposição do profissional ausente</t>
  </si>
  <si>
    <t>Módulo 5 – Insumos Diversos</t>
  </si>
  <si>
    <t>Subtotal ( A + B + C + D + E)</t>
  </si>
  <si>
    <t>Módulo 6 – Custos indiretos, tributos e lucro</t>
  </si>
  <si>
    <t>COFINS</t>
  </si>
  <si>
    <t>ISS</t>
  </si>
  <si>
    <t>INSS Patronal</t>
  </si>
  <si>
    <t>Substituto nas Ausências legais</t>
  </si>
  <si>
    <t>Substituto na cobertura de Ausência por acidente de trabalho</t>
  </si>
  <si>
    <t>Substituto na cobertura de Férias</t>
  </si>
  <si>
    <t>Substituto na cobertura de Ausências legais</t>
  </si>
  <si>
    <t>Substituto na cobertura de  Licença paternidade</t>
  </si>
  <si>
    <t>Substituto na cobertura de Afastamento Maternidade</t>
  </si>
  <si>
    <t>Substituto na cobertura de Outras ausências (especificar)</t>
  </si>
  <si>
    <t xml:space="preserve">Auxílio-Refeição/Alimentação </t>
  </si>
  <si>
    <t>Adicional de Férias</t>
  </si>
  <si>
    <t>SubTotal</t>
  </si>
  <si>
    <t>PLANILHA ANALÍTICA DE CUSTOS E FORMAÇÃO DE PREÇOS</t>
  </si>
  <si>
    <t>DATA DA PROPOSTA:</t>
  </si>
  <si>
    <t>NOME DA EMPRESA:</t>
  </si>
  <si>
    <t>DADOS DA MÃO DE OBRA PARA COMPOSIÇÃO DE CUSTOS</t>
  </si>
  <si>
    <t>1. Tipo de serviço / categoria profissional</t>
  </si>
  <si>
    <t>2. Unidade de Medida:</t>
  </si>
  <si>
    <t>Módulo 1 - Composição da Remuneração</t>
  </si>
  <si>
    <t>Descrição de Custos</t>
  </si>
  <si>
    <t>Submódulo 1 - 13º Salário e adicional de férias</t>
  </si>
  <si>
    <t>INCIDÊNCIA DO SUBMÓDULO 2.2 SOBRE 13ª E ADICIONAL DE FÉRIAS</t>
  </si>
  <si>
    <t>Submódulo 2 - Encargos Previdenciários (GPS), Fundo de Garantia por Tempo de Serviço (FGTS) e outras contribuições</t>
  </si>
  <si>
    <t>Itens de Custos (Descrição)</t>
  </si>
  <si>
    <t>Submódulo 3 - Benefícios mensais e diários</t>
  </si>
  <si>
    <t>TOTAL - Submódulo 3 - Benefícios mensais e diários</t>
  </si>
  <si>
    <t>TOTAL - Submódulo 2 - GPS, FGTS e outras contribuições</t>
  </si>
  <si>
    <t>TOTAL - Submódulo 1 - 13º Salário e adicional de férias</t>
  </si>
  <si>
    <t>MÓDULO 2 - QUADRO RESUMO DE ENCARGOS E BENEFÍCIOS</t>
  </si>
  <si>
    <t>TOTAL - MÓDULO 2 - QUADRO RESUMO DE ENCARGOS E BENEFÍCIOS</t>
  </si>
  <si>
    <t>MÓDULO 3 - PROVISÃO PARA RESCISÃO</t>
  </si>
  <si>
    <t>TOTAL - MÓDULO 3 - PROVISÃO PARA RESCISÃO</t>
  </si>
  <si>
    <t>Incidência do FGTS sobre Aviso prévio indenizado</t>
  </si>
  <si>
    <t>MÓDULO 4 - CUSTOS DE REPOSIÇÃO DO PROFISSIONAL AUSENTE</t>
  </si>
  <si>
    <t>Módulo 2 - Encargos e Benefícios Anuais, Mensais e Diários</t>
  </si>
  <si>
    <t>Submódulo 1 - Ausências legais</t>
  </si>
  <si>
    <t>INCIDÊNCIA DO SUBMÓDULO 2.2 SOBRE AUSENCIAS LEGAIS</t>
  </si>
  <si>
    <r>
      <t xml:space="preserve">Aviso prévio trabalhado - </t>
    </r>
    <r>
      <rPr>
        <sz val="8"/>
        <color rgb="FFFF0000"/>
        <rFont val="Poppins"/>
      </rPr>
      <t>TÉRMINO DO CONTRATO</t>
    </r>
  </si>
  <si>
    <r>
      <t>Multa do FGTS</t>
    </r>
    <r>
      <rPr>
        <sz val="8"/>
        <color rgb="FFFF0000"/>
        <rFont val="Poppins"/>
      </rPr>
      <t xml:space="preserve"> - NAS RESCISÕES SEM JUSTA CAUSA</t>
    </r>
  </si>
  <si>
    <r>
      <t xml:space="preserve">Aviso prévio indenizado - </t>
    </r>
    <r>
      <rPr>
        <sz val="8"/>
        <color rgb="FFFF0000"/>
        <rFont val="Poppins"/>
      </rPr>
      <t>OCORRÊNCIA DURANTE A EXECUÇÃO</t>
    </r>
  </si>
  <si>
    <t>TOTAL - Submódulo 1 - Ausências legais</t>
  </si>
  <si>
    <t>MÓDULO 4 - QUADRO RESUMO DE CUSTO DE REPOSIÇÃO DO PROFISSIONAL AUSENTE</t>
  </si>
  <si>
    <t>TOTAL - MÓDULO 4 - CUSTOS DE REPOSIÇÃO DO PROFISSIONAL AUSENTE</t>
  </si>
  <si>
    <t>MÓDULO 5 - INSUMOS DIVERSOS</t>
  </si>
  <si>
    <t>TOTAL - MÓDULO 5 - INSUMOS DIVERSOS</t>
  </si>
  <si>
    <t xml:space="preserve"> (%)</t>
  </si>
  <si>
    <t>TOTAL - MÓDULO 6 - CUSTOS INDIRETOS, TRIBUTOS E LUCRO</t>
  </si>
  <si>
    <t>(%)</t>
  </si>
  <si>
    <t>VALOR TOTAL POR EMPREGADO</t>
  </si>
  <si>
    <t>QUADRO 1 - RESUMO DA COMPOSIÇÃO DE CUSTOS</t>
  </si>
  <si>
    <t>6. Classificação Brasileira de Ocupações (CBO):</t>
  </si>
  <si>
    <t>8. Nº de registro da convenção no MTE:</t>
  </si>
  <si>
    <t>9. Data base da categoria:</t>
  </si>
  <si>
    <t>4. Quantidade total de empregados:</t>
  </si>
  <si>
    <t>QUANT.</t>
  </si>
  <si>
    <t>3. Quantidade unitária</t>
  </si>
  <si>
    <t>UNIT.</t>
  </si>
  <si>
    <t>Valor mensal do contrato</t>
  </si>
  <si>
    <t>Valor anual do contrato</t>
  </si>
  <si>
    <t>MÊS</t>
  </si>
  <si>
    <t>5. Quantidade de meses do contrato:</t>
  </si>
  <si>
    <t>QUADRO 2 - RESUMO DO VALOR TOTAL DOS SERVIÇOS</t>
  </si>
  <si>
    <t>VALOR TOTAL MENSAL</t>
  </si>
  <si>
    <t>DESCRIÇÃO</t>
  </si>
  <si>
    <t>UN. MED</t>
  </si>
  <si>
    <t>Valor</t>
  </si>
  <si>
    <t>Valor Unitário</t>
  </si>
  <si>
    <t>Quantidade Diária</t>
  </si>
  <si>
    <t>Total por Dia</t>
  </si>
  <si>
    <t>Dias Por Mês</t>
  </si>
  <si>
    <t>Total Mensal</t>
  </si>
  <si>
    <t>Dedução Legal</t>
  </si>
  <si>
    <t>Total Liquido Mês</t>
  </si>
  <si>
    <t>Dias de transporte</t>
  </si>
  <si>
    <t>30 dias com sábado</t>
  </si>
  <si>
    <t>30 dias sem sábado</t>
  </si>
  <si>
    <t>12x36</t>
  </si>
  <si>
    <t>DEMONS. DO VALE TRANSPORTE</t>
  </si>
  <si>
    <r>
      <t xml:space="preserve">Auxílio lazer - </t>
    </r>
    <r>
      <rPr>
        <sz val="8"/>
        <color rgb="FFFF0000"/>
        <rFont val="Poppins"/>
      </rPr>
      <t>valores com base na CCT</t>
    </r>
  </si>
  <si>
    <r>
      <t xml:space="preserve">Assistência médica e familiar - </t>
    </r>
    <r>
      <rPr>
        <sz val="8"/>
        <color rgb="FFFF0000"/>
        <rFont val="Poppins"/>
      </rPr>
      <t>valores com base na CCT</t>
    </r>
  </si>
  <si>
    <r>
      <t xml:space="preserve">Assistência odontológica - </t>
    </r>
    <r>
      <rPr>
        <sz val="8"/>
        <color rgb="FFFF0000"/>
        <rFont val="Poppins"/>
      </rPr>
      <t>valores com base na CCT</t>
    </r>
  </si>
  <si>
    <t>ITEM</t>
  </si>
  <si>
    <t>UN.MED.</t>
  </si>
  <si>
    <t>VLR. UN.</t>
  </si>
  <si>
    <t>EMPRESA 1</t>
  </si>
  <si>
    <t>EMPRESA 2</t>
  </si>
  <si>
    <t>EMPRESA 3</t>
  </si>
  <si>
    <t>PESQUISA DE PREÇOS DOS EQUIPAMENTOS</t>
  </si>
  <si>
    <t>MÉDIA</t>
  </si>
  <si>
    <t>PESQUISA DE PREÇOS DE UNIFORMES</t>
  </si>
  <si>
    <t>3.</t>
  </si>
  <si>
    <t>5.</t>
  </si>
  <si>
    <t>6.</t>
  </si>
  <si>
    <t>PESQUISA DE PREÇOS DE MATERIAIS</t>
  </si>
  <si>
    <t xml:space="preserve">OBJETO: </t>
  </si>
  <si>
    <t>LEGENDA:</t>
  </si>
  <si>
    <t>INSS Patronal - DE 4,50% - (USAR SOMENTE QUANDO TIVER DESONERAÇÃO DE FOLHA, CASO CONTRÁRIO ZERAR)</t>
  </si>
  <si>
    <t>PREENCHIMENTO PELA EMPRESA</t>
  </si>
  <si>
    <r>
      <t xml:space="preserve">Seguro de vida, invalidez e funeral - </t>
    </r>
    <r>
      <rPr>
        <sz val="8"/>
        <color rgb="FFFF0000"/>
        <rFont val="Poppins"/>
      </rPr>
      <t>valores com base na CCT</t>
    </r>
  </si>
  <si>
    <r>
      <t xml:space="preserve">Adicional de periculosidade - </t>
    </r>
    <r>
      <rPr>
        <sz val="8"/>
        <color rgb="FFFF0000"/>
        <rFont val="Poppins"/>
      </rPr>
      <t>(adicional de 30% sobre o salário)</t>
    </r>
  </si>
  <si>
    <r>
      <t xml:space="preserve">Adicional de insalubridade - </t>
    </r>
    <r>
      <rPr>
        <sz val="8"/>
        <color rgb="FFFF0000"/>
        <rFont val="Poppins"/>
      </rPr>
      <t>(adicional de 10%, 20% ou 40% - ver CCT)</t>
    </r>
  </si>
  <si>
    <r>
      <t xml:space="preserve">Adicional noturno </t>
    </r>
    <r>
      <rPr>
        <sz val="8"/>
        <color rgb="FFFF0000"/>
        <rFont val="Poppins"/>
      </rPr>
      <t>e reduzida</t>
    </r>
    <r>
      <rPr>
        <sz val="8"/>
        <color theme="1"/>
        <rFont val="Poppins"/>
      </rPr>
      <t xml:space="preserve"> - </t>
    </r>
    <r>
      <rPr>
        <sz val="8"/>
        <color rgb="FFFF0000"/>
        <rFont val="Poppins"/>
      </rPr>
      <t>(20% sobre a Hora Noturna Normal)</t>
    </r>
  </si>
  <si>
    <r>
      <t xml:space="preserve">CNPJ: </t>
    </r>
    <r>
      <rPr>
        <b/>
        <sz val="8"/>
        <color rgb="FFFF0000"/>
        <rFont val="Poppins"/>
      </rPr>
      <t>(</t>
    </r>
    <r>
      <rPr>
        <sz val="8"/>
        <color rgb="FFFF0000"/>
        <rFont val="Poppins"/>
      </rPr>
      <t>DIGITAR CNPJ SEM PONTOS E SEM TRAÇOS</t>
    </r>
    <r>
      <rPr>
        <b/>
        <sz val="8"/>
        <color rgb="FFFF0000"/>
        <rFont val="Poppins"/>
      </rPr>
      <t>)</t>
    </r>
  </si>
  <si>
    <t>10. Salário Normativo da Categoria Profissional:</t>
  </si>
  <si>
    <t>Os valores finais foram arredondados em 2 casas decimais, segundo a Norma ABNT NBR 5891.</t>
  </si>
  <si>
    <t>PREENCHIMENTO PELA POUPEX</t>
  </si>
  <si>
    <t>VALOR TOTAL 12 MESES</t>
  </si>
  <si>
    <t>VALOR TOTAL 30 MESES</t>
  </si>
  <si>
    <r>
      <t xml:space="preserve">COFINS                                                    </t>
    </r>
    <r>
      <rPr>
        <sz val="8"/>
        <rFont val="Poppins"/>
      </rPr>
      <t xml:space="preserve">     Aliq. Max. (</t>
    </r>
    <r>
      <rPr>
        <sz val="8"/>
        <color rgb="FF00823B"/>
        <rFont val="Poppins"/>
      </rPr>
      <t>Simples 3%</t>
    </r>
    <r>
      <rPr>
        <sz val="8"/>
        <color rgb="FFFF0000"/>
        <rFont val="Poppins"/>
      </rPr>
      <t xml:space="preserve"> </t>
    </r>
    <r>
      <rPr>
        <sz val="8"/>
        <rFont val="Poppins"/>
      </rPr>
      <t>/</t>
    </r>
    <r>
      <rPr>
        <sz val="8"/>
        <color rgb="FFFF0000"/>
        <rFont val="Poppins"/>
      </rPr>
      <t xml:space="preserve"> Não Opt Simples 7,60%</t>
    </r>
    <r>
      <rPr>
        <sz val="8"/>
        <rFont val="Poppins"/>
      </rPr>
      <t xml:space="preserve">) </t>
    </r>
  </si>
  <si>
    <r>
      <t xml:space="preserve">PIS                                                                </t>
    </r>
    <r>
      <rPr>
        <sz val="8"/>
        <rFont val="Poppins"/>
      </rPr>
      <t xml:space="preserve"> Aliq. Max. (</t>
    </r>
    <r>
      <rPr>
        <sz val="8"/>
        <color rgb="FF00823B"/>
        <rFont val="Poppins"/>
      </rPr>
      <t>Simples 0,65%</t>
    </r>
    <r>
      <rPr>
        <sz val="8"/>
        <rFont val="Poppins"/>
      </rPr>
      <t xml:space="preserve"> /</t>
    </r>
    <r>
      <rPr>
        <sz val="8"/>
        <color rgb="FFFF0000"/>
        <rFont val="Poppins"/>
      </rPr>
      <t xml:space="preserve"> Não Opt Simples 1,65%</t>
    </r>
    <r>
      <rPr>
        <sz val="8"/>
        <rFont val="Poppins"/>
      </rPr>
      <t xml:space="preserve">) </t>
    </r>
  </si>
  <si>
    <t>CIDADE/UF</t>
  </si>
  <si>
    <t>Aliq. RAT</t>
  </si>
  <si>
    <t>FAP</t>
  </si>
  <si>
    <t>7. Acordo coletivo, convenção coletiva ou sentença normativa em dissídio coletivo:</t>
  </si>
  <si>
    <r>
      <t xml:space="preserve">Salário Educação </t>
    </r>
    <r>
      <rPr>
        <b/>
        <sz val="8"/>
        <color rgb="FF00B050"/>
        <rFont val="Poppins"/>
      </rPr>
      <t>(Obs.: zerar se optante pelo simples nacional)</t>
    </r>
  </si>
  <si>
    <r>
      <t>SESC ou SESI</t>
    </r>
    <r>
      <rPr>
        <b/>
        <sz val="8"/>
        <color theme="1"/>
        <rFont val="Poppins"/>
      </rPr>
      <t xml:space="preserve"> </t>
    </r>
    <r>
      <rPr>
        <b/>
        <sz val="8"/>
        <color rgb="FF00B050"/>
        <rFont val="Poppins"/>
      </rPr>
      <t>(Obs.: zerar se optante pelo simples nacional)</t>
    </r>
  </si>
  <si>
    <r>
      <t xml:space="preserve">SEBRAE </t>
    </r>
    <r>
      <rPr>
        <b/>
        <sz val="8"/>
        <color rgb="FF00B050"/>
        <rFont val="Poppins"/>
      </rPr>
      <t>(Obs.: zerar se optante pelo simples nacional)</t>
    </r>
  </si>
  <si>
    <r>
      <t>SENAC ou SENAI</t>
    </r>
    <r>
      <rPr>
        <b/>
        <sz val="8"/>
        <color theme="1"/>
        <rFont val="Poppins"/>
      </rPr>
      <t xml:space="preserve"> </t>
    </r>
    <r>
      <rPr>
        <b/>
        <sz val="8"/>
        <color rgb="FF00B050"/>
        <rFont val="Poppins"/>
      </rPr>
      <t>(Obs.: zerar se optante pelo simples nacional)</t>
    </r>
  </si>
  <si>
    <r>
      <t>INCRA</t>
    </r>
    <r>
      <rPr>
        <b/>
        <sz val="8"/>
        <color theme="1"/>
        <rFont val="Poppins"/>
      </rPr>
      <t xml:space="preserve"> </t>
    </r>
    <r>
      <rPr>
        <b/>
        <sz val="8"/>
        <color rgb="FF00B050"/>
        <rFont val="Poppins"/>
      </rPr>
      <t>(Obs.: zerar se optante pelo simples nacional)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</si>
</sst>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00&quot;.&quot;000&quot;.&quot;000&quot;/&quot;0000&quot;-&quot;00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1"/>
      <name val="Poppins"/>
    </font>
    <font>
      <sz val="8"/>
      <color rgb="FF000000"/>
      <name val="Poppins"/>
    </font>
    <font>
      <sz val="8"/>
      <color theme="1"/>
      <name val="Poppins"/>
    </font>
    <font>
      <b/>
      <sz val="8"/>
      <color theme="1"/>
      <name val="Poppins"/>
    </font>
    <font>
      <b/>
      <sz val="8"/>
      <color rgb="FFFF0000"/>
      <name val="Poppins"/>
    </font>
    <font>
      <sz val="8"/>
      <color rgb="FFFF0000"/>
      <name val="Poppins"/>
    </font>
    <font>
      <b/>
      <sz val="8"/>
      <color rgb="FF000000"/>
      <name val="Poppins"/>
    </font>
    <font>
      <sz val="9"/>
      <color indexed="81"/>
      <name val="Segoe UI"/>
      <family val="2"/>
    </font>
    <font>
      <b/>
      <sz val="8"/>
      <color rgb="FF00B050"/>
      <name val="Poppins"/>
    </font>
    <font>
      <b/>
      <sz val="11"/>
      <color rgb="FF00B050"/>
      <name val="Calibri"/>
      <family val="2"/>
      <scheme val="minor"/>
    </font>
    <font>
      <b/>
      <sz val="9"/>
      <color rgb="FFFF0000"/>
      <name val="Poppins"/>
    </font>
    <font>
      <b/>
      <sz val="10"/>
      <color theme="1"/>
      <name val="Poppins"/>
    </font>
    <font>
      <b/>
      <sz val="12"/>
      <color theme="1"/>
      <name val="Poppins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color indexed="81"/>
      <name val="Segoe UI"/>
      <family val="2"/>
    </font>
    <font>
      <b/>
      <sz val="9"/>
      <color theme="1"/>
      <name val="Poppins"/>
    </font>
    <font>
      <sz val="8"/>
      <name val="Poppins"/>
    </font>
    <font>
      <sz val="8"/>
      <color rgb="FF00823B"/>
      <name val="Poppins"/>
    </font>
    <font>
      <b/>
      <sz val="6"/>
      <color theme="1"/>
      <name val="Poppins"/>
    </font>
    <font>
      <b/>
      <sz val="11"/>
      <color theme="1"/>
      <name val="Poppins"/>
    </font>
    <font>
      <b/>
      <sz val="8"/>
      <color theme="3"/>
      <name val="Poppins"/>
    </font>
  </fonts>
  <fills count="9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79998168889431442"/>
        <bgColor indexed="64"/>
      </patternFill>
    </fill>
  </fills>
  <borders count="7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theme="0" tint="-0.34998626667073579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theme="0" tint="-0.34998626667073579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theme="0" tint="-0.34998626667073579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0" tint="-0.34998626667073579"/>
      </right>
      <top style="medium">
        <color indexed="64"/>
      </top>
      <bottom style="hair">
        <color indexed="64"/>
      </bottom>
      <diagonal/>
    </border>
    <border>
      <left/>
      <right style="thin">
        <color theme="0" tint="-0.34998626667073579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thin">
        <color theme="0" tint="-0.34998626667073579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theme="0" tint="-0.34998626667073579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77">
    <xf numFmtId="0" fontId="0" fillId="0" borderId="0" xfId="0"/>
    <xf numFmtId="0" fontId="0" fillId="0" borderId="1" xfId="0" applyBorder="1" applyAlignment="1">
      <alignment vertical="center"/>
    </xf>
    <xf numFmtId="44" fontId="18" fillId="0" borderId="1" xfId="1" applyFont="1" applyBorder="1" applyAlignment="1">
      <alignment vertical="center"/>
    </xf>
    <xf numFmtId="0" fontId="18" fillId="0" borderId="1" xfId="0" applyFont="1" applyBorder="1" applyAlignment="1">
      <alignment vertical="center"/>
    </xf>
    <xf numFmtId="0" fontId="15" fillId="0" borderId="1" xfId="0" applyFont="1" applyBorder="1" applyAlignment="1">
      <alignment vertical="center"/>
    </xf>
    <xf numFmtId="44" fontId="19" fillId="0" borderId="1" xfId="0" applyNumberFormat="1" applyFont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20" fillId="0" borderId="0" xfId="0" applyFont="1"/>
    <xf numFmtId="0" fontId="0" fillId="6" borderId="0" xfId="0" applyFill="1"/>
    <xf numFmtId="0" fontId="4" fillId="6" borderId="0" xfId="0" applyFont="1" applyFill="1"/>
    <xf numFmtId="0" fontId="0" fillId="6" borderId="0" xfId="0" applyFill="1" applyAlignment="1">
      <alignment vertical="center"/>
    </xf>
    <xf numFmtId="0" fontId="0" fillId="0" borderId="1" xfId="0" applyBorder="1"/>
    <xf numFmtId="0" fontId="17" fillId="4" borderId="1" xfId="0" applyFont="1" applyFill="1" applyBorder="1" applyAlignment="1">
      <alignment horizontal="center" vertical="center"/>
    </xf>
    <xf numFmtId="0" fontId="4" fillId="0" borderId="0" xfId="0" applyFont="1"/>
    <xf numFmtId="0" fontId="6" fillId="5" borderId="41" xfId="0" applyFont="1" applyFill="1" applyBorder="1" applyAlignment="1">
      <alignment horizontal="center" vertical="center"/>
    </xf>
    <xf numFmtId="0" fontId="5" fillId="0" borderId="40" xfId="0" applyFont="1" applyBorder="1" applyAlignment="1">
      <alignment horizontal="center"/>
    </xf>
    <xf numFmtId="0" fontId="5" fillId="0" borderId="42" xfId="0" applyFont="1" applyBorder="1" applyAlignment="1">
      <alignment horizontal="center"/>
    </xf>
    <xf numFmtId="0" fontId="4" fillId="0" borderId="33" xfId="0" applyFont="1" applyBorder="1" applyAlignment="1">
      <alignment horizontal="center" vertical="center"/>
    </xf>
    <xf numFmtId="10" fontId="4" fillId="0" borderId="1" xfId="2" applyNumberFormat="1" applyFont="1" applyBorder="1" applyAlignment="1" applyProtection="1">
      <alignment horizontal="center" vertical="center"/>
    </xf>
    <xf numFmtId="0" fontId="6" fillId="0" borderId="0" xfId="0" applyFont="1"/>
    <xf numFmtId="0" fontId="5" fillId="3" borderId="52" xfId="0" applyFont="1" applyFill="1" applyBorder="1" applyAlignment="1">
      <alignment horizontal="center" vertical="center"/>
    </xf>
    <xf numFmtId="0" fontId="4" fillId="0" borderId="48" xfId="0" applyFont="1" applyBorder="1" applyAlignment="1">
      <alignment horizontal="center" vertical="center"/>
    </xf>
    <xf numFmtId="0" fontId="5" fillId="6" borderId="42" xfId="0" applyFont="1" applyFill="1" applyBorder="1" applyAlignment="1">
      <alignment horizontal="center" vertical="center"/>
    </xf>
    <xf numFmtId="0" fontId="6" fillId="5" borderId="41" xfId="0" applyFont="1" applyFill="1" applyBorder="1" applyAlignment="1">
      <alignment horizontal="center"/>
    </xf>
    <xf numFmtId="0" fontId="6" fillId="5" borderId="33" xfId="0" applyFont="1" applyFill="1" applyBorder="1" applyAlignment="1">
      <alignment horizontal="center"/>
    </xf>
    <xf numFmtId="44" fontId="12" fillId="3" borderId="52" xfId="1" applyFont="1" applyFill="1" applyBorder="1" applyAlignment="1" applyProtection="1">
      <alignment vertical="center"/>
    </xf>
    <xf numFmtId="0" fontId="6" fillId="5" borderId="33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0" borderId="34" xfId="0" applyFont="1" applyBorder="1" applyAlignment="1">
      <alignment horizontal="center" vertical="center"/>
    </xf>
    <xf numFmtId="0" fontId="4" fillId="0" borderId="0" xfId="0" applyFont="1" applyAlignment="1">
      <alignment wrapText="1"/>
    </xf>
    <xf numFmtId="0" fontId="5" fillId="0" borderId="42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10" fontId="4" fillId="0" borderId="0" xfId="0" applyNumberFormat="1" applyFont="1"/>
    <xf numFmtId="10" fontId="6" fillId="4" borderId="1" xfId="2" applyNumberFormat="1" applyFont="1" applyFill="1" applyBorder="1" applyAlignment="1" applyProtection="1">
      <alignment horizontal="center" vertical="center"/>
    </xf>
    <xf numFmtId="0" fontId="4" fillId="0" borderId="54" xfId="0" applyFont="1" applyBorder="1" applyAlignment="1">
      <alignment horizontal="center" vertical="center"/>
    </xf>
    <xf numFmtId="10" fontId="4" fillId="0" borderId="53" xfId="2" applyNumberFormat="1" applyFont="1" applyBorder="1" applyAlignment="1" applyProtection="1">
      <alignment horizontal="center" vertical="center"/>
    </xf>
    <xf numFmtId="0" fontId="4" fillId="0" borderId="33" xfId="0" applyFont="1" applyBorder="1" applyAlignment="1">
      <alignment horizontal="center"/>
    </xf>
    <xf numFmtId="0" fontId="4" fillId="0" borderId="54" xfId="0" applyFont="1" applyBorder="1" applyAlignment="1">
      <alignment horizontal="center"/>
    </xf>
    <xf numFmtId="0" fontId="4" fillId="0" borderId="9" xfId="0" applyFont="1" applyBorder="1"/>
    <xf numFmtId="0" fontId="5" fillId="0" borderId="1" xfId="0" applyFont="1" applyBorder="1" applyAlignment="1">
      <alignment horizontal="center" vertical="center"/>
    </xf>
    <xf numFmtId="10" fontId="5" fillId="4" borderId="1" xfId="2" applyNumberFormat="1" applyFont="1" applyFill="1" applyBorder="1" applyAlignment="1" applyProtection="1">
      <alignment horizontal="center" vertical="center"/>
    </xf>
    <xf numFmtId="10" fontId="7" fillId="0" borderId="53" xfId="0" applyNumberFormat="1" applyFont="1" applyBorder="1" applyAlignment="1">
      <alignment horizontal="center" vertical="center"/>
    </xf>
    <xf numFmtId="10" fontId="4" fillId="0" borderId="0" xfId="2" applyNumberFormat="1" applyFont="1" applyProtection="1"/>
    <xf numFmtId="10" fontId="5" fillId="3" borderId="51" xfId="0" applyNumberFormat="1" applyFont="1" applyFill="1" applyBorder="1" applyAlignment="1">
      <alignment horizontal="center" vertical="center"/>
    </xf>
    <xf numFmtId="0" fontId="11" fillId="0" borderId="0" xfId="0" applyFont="1"/>
    <xf numFmtId="44" fontId="6" fillId="3" borderId="52" xfId="0" applyNumberFormat="1" applyFont="1" applyFill="1" applyBorder="1" applyAlignment="1">
      <alignment horizontal="center" vertical="center"/>
    </xf>
    <xf numFmtId="0" fontId="7" fillId="0" borderId="0" xfId="0" applyFont="1"/>
    <xf numFmtId="0" fontId="4" fillId="3" borderId="0" xfId="0" applyFont="1" applyFill="1"/>
    <xf numFmtId="0" fontId="5" fillId="0" borderId="0" xfId="0" applyFont="1"/>
    <xf numFmtId="44" fontId="6" fillId="3" borderId="52" xfId="1" applyFont="1" applyFill="1" applyBorder="1" applyAlignment="1" applyProtection="1">
      <alignment vertical="center"/>
    </xf>
    <xf numFmtId="44" fontId="6" fillId="4" borderId="34" xfId="1" applyFont="1" applyFill="1" applyBorder="1" applyAlignment="1" applyProtection="1">
      <alignment horizontal="center" vertical="center"/>
    </xf>
    <xf numFmtId="44" fontId="12" fillId="3" borderId="52" xfId="1" applyFont="1" applyFill="1" applyBorder="1" applyAlignment="1" applyProtection="1">
      <alignment horizontal="center" vertical="center"/>
    </xf>
    <xf numFmtId="44" fontId="5" fillId="3" borderId="34" xfId="1" applyFont="1" applyFill="1" applyBorder="1" applyAlignment="1" applyProtection="1"/>
    <xf numFmtId="44" fontId="4" fillId="4" borderId="34" xfId="1" applyFont="1" applyFill="1" applyBorder="1" applyAlignment="1" applyProtection="1">
      <alignment horizontal="center" vertical="center"/>
    </xf>
    <xf numFmtId="44" fontId="4" fillId="4" borderId="44" xfId="1" applyFont="1" applyFill="1" applyBorder="1" applyAlignment="1" applyProtection="1">
      <alignment horizontal="center" vertical="center"/>
    </xf>
    <xf numFmtId="44" fontId="4" fillId="4" borderId="34" xfId="1" applyFont="1" applyFill="1" applyBorder="1" applyAlignment="1" applyProtection="1">
      <alignment vertical="center"/>
    </xf>
    <xf numFmtId="44" fontId="4" fillId="4" borderId="44" xfId="1" applyFont="1" applyFill="1" applyBorder="1" applyAlignment="1" applyProtection="1">
      <alignment vertical="center"/>
    </xf>
    <xf numFmtId="44" fontId="4" fillId="4" borderId="42" xfId="1" applyFont="1" applyFill="1" applyBorder="1" applyAlignment="1" applyProtection="1">
      <alignment horizontal="center" vertical="center"/>
    </xf>
    <xf numFmtId="44" fontId="4" fillId="4" borderId="42" xfId="1" applyFont="1" applyFill="1" applyBorder="1" applyAlignment="1" applyProtection="1"/>
    <xf numFmtId="44" fontId="6" fillId="4" borderId="44" xfId="1" applyFont="1" applyFill="1" applyBorder="1" applyAlignment="1" applyProtection="1">
      <alignment horizontal="center" vertical="center"/>
    </xf>
    <xf numFmtId="44" fontId="4" fillId="4" borderId="34" xfId="1" applyFont="1" applyFill="1" applyBorder="1" applyAlignment="1" applyProtection="1"/>
    <xf numFmtId="44" fontId="4" fillId="2" borderId="34" xfId="0" applyNumberFormat="1" applyFont="1" applyFill="1" applyBorder="1" applyProtection="1">
      <protection locked="0"/>
    </xf>
    <xf numFmtId="10" fontId="4" fillId="2" borderId="1" xfId="2" applyNumberFormat="1" applyFont="1" applyFill="1" applyBorder="1" applyAlignment="1" applyProtection="1">
      <alignment horizontal="center" vertical="center"/>
      <protection locked="0"/>
    </xf>
    <xf numFmtId="10" fontId="4" fillId="2" borderId="2" xfId="2" applyNumberFormat="1" applyFont="1" applyFill="1" applyBorder="1" applyAlignment="1" applyProtection="1">
      <alignment horizontal="center" vertical="center"/>
      <protection locked="0"/>
    </xf>
    <xf numFmtId="0" fontId="3" fillId="0" borderId="33" xfId="0" applyFont="1" applyBorder="1" applyAlignment="1">
      <alignment horizontal="center" vertical="center" wrapText="1"/>
    </xf>
    <xf numFmtId="0" fontId="6" fillId="0" borderId="54" xfId="0" applyFont="1" applyBorder="1" applyAlignment="1">
      <alignment horizontal="center" vertical="center" wrapText="1"/>
    </xf>
    <xf numFmtId="10" fontId="6" fillId="6" borderId="39" xfId="2" applyNumberFormat="1" applyFont="1" applyFill="1" applyBorder="1" applyAlignment="1" applyProtection="1">
      <alignment horizontal="center" vertical="center"/>
    </xf>
    <xf numFmtId="0" fontId="5" fillId="0" borderId="18" xfId="0" applyFont="1" applyBorder="1" applyAlignment="1">
      <alignment horizontal="left"/>
    </xf>
    <xf numFmtId="0" fontId="5" fillId="0" borderId="16" xfId="0" applyFont="1" applyBorder="1" applyAlignment="1">
      <alignment horizontal="left"/>
    </xf>
    <xf numFmtId="0" fontId="5" fillId="0" borderId="25" xfId="0" applyFont="1" applyBorder="1" applyAlignment="1">
      <alignment horizontal="left"/>
    </xf>
    <xf numFmtId="0" fontId="5" fillId="0" borderId="11" xfId="0" applyFont="1" applyBorder="1" applyAlignment="1">
      <alignment horizontal="left"/>
    </xf>
    <xf numFmtId="0" fontId="5" fillId="0" borderId="13" xfId="0" applyFont="1" applyBorder="1" applyAlignment="1">
      <alignment horizontal="left"/>
    </xf>
    <xf numFmtId="0" fontId="5" fillId="0" borderId="26" xfId="0" applyFont="1" applyBorder="1" applyAlignment="1">
      <alignment horizontal="left"/>
    </xf>
    <xf numFmtId="0" fontId="5" fillId="0" borderId="27" xfId="0" applyFont="1" applyBorder="1" applyAlignment="1">
      <alignment horizontal="left"/>
    </xf>
    <xf numFmtId="0" fontId="5" fillId="0" borderId="20" xfId="0" applyFont="1" applyBorder="1" applyAlignment="1">
      <alignment horizontal="left"/>
    </xf>
    <xf numFmtId="0" fontId="5" fillId="0" borderId="28" xfId="0" applyFont="1" applyBorder="1" applyAlignment="1">
      <alignment horizontal="left"/>
    </xf>
    <xf numFmtId="0" fontId="4" fillId="2" borderId="0" xfId="0" applyFont="1" applyFill="1"/>
    <xf numFmtId="10" fontId="10" fillId="8" borderId="2" xfId="2" applyNumberFormat="1" applyFont="1" applyFill="1" applyBorder="1" applyAlignment="1" applyProtection="1">
      <alignment horizontal="center" vertical="center"/>
      <protection locked="0"/>
    </xf>
    <xf numFmtId="0" fontId="13" fillId="0" borderId="51" xfId="0" applyFont="1" applyBorder="1" applyAlignment="1">
      <alignment horizontal="center" vertical="center"/>
    </xf>
    <xf numFmtId="44" fontId="13" fillId="4" borderId="52" xfId="1" applyFont="1" applyFill="1" applyBorder="1" applyAlignment="1" applyProtection="1"/>
    <xf numFmtId="0" fontId="13" fillId="0" borderId="57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44" fontId="13" fillId="0" borderId="43" xfId="1" applyFont="1" applyBorder="1" applyAlignment="1" applyProtection="1"/>
    <xf numFmtId="0" fontId="13" fillId="0" borderId="23" xfId="0" applyFont="1" applyBorder="1" applyAlignment="1">
      <alignment horizontal="center" vertical="center"/>
    </xf>
    <xf numFmtId="0" fontId="26" fillId="3" borderId="58" xfId="0" applyFont="1" applyFill="1" applyBorder="1" applyAlignment="1">
      <alignment horizontal="center" vertical="center" wrapText="1"/>
    </xf>
    <xf numFmtId="0" fontId="26" fillId="3" borderId="60" xfId="0" applyFont="1" applyFill="1" applyBorder="1" applyAlignment="1">
      <alignment horizontal="center" vertical="center" wrapText="1"/>
    </xf>
    <xf numFmtId="0" fontId="26" fillId="3" borderId="61" xfId="0" applyFont="1" applyFill="1" applyBorder="1" applyAlignment="1">
      <alignment horizontal="center" vertical="center" wrapText="1"/>
    </xf>
    <xf numFmtId="1" fontId="13" fillId="6" borderId="71" xfId="2" applyNumberFormat="1" applyFont="1" applyFill="1" applyBorder="1" applyAlignment="1" applyProtection="1">
      <alignment horizontal="center" vertical="center"/>
      <protection locked="0"/>
    </xf>
    <xf numFmtId="10" fontId="27" fillId="0" borderId="1" xfId="2" applyNumberFormat="1" applyFont="1" applyBorder="1" applyAlignment="1" applyProtection="1">
      <alignment horizontal="center" vertical="center"/>
    </xf>
    <xf numFmtId="10" fontId="4" fillId="2" borderId="1" xfId="2" applyNumberFormat="1" applyFont="1" applyFill="1" applyBorder="1" applyAlignment="1" applyProtection="1">
      <alignment horizontal="center" vertical="top"/>
      <protection locked="0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44" fontId="4" fillId="2" borderId="34" xfId="1" applyFont="1" applyFill="1" applyBorder="1" applyAlignment="1" applyProtection="1">
      <alignment horizontal="center" vertical="center"/>
      <protection locked="0"/>
    </xf>
    <xf numFmtId="0" fontId="7" fillId="2" borderId="59" xfId="0" applyFont="1" applyFill="1" applyBorder="1" applyAlignment="1" applyProtection="1">
      <alignment horizontal="left" vertical="center"/>
      <protection locked="0"/>
    </xf>
    <xf numFmtId="0" fontId="7" fillId="2" borderId="70" xfId="0" applyFont="1" applyFill="1" applyBorder="1" applyAlignment="1" applyProtection="1">
      <alignment horizontal="left" vertical="center"/>
      <protection locked="0"/>
    </xf>
    <xf numFmtId="0" fontId="25" fillId="2" borderId="1" xfId="0" applyFont="1" applyFill="1" applyBorder="1" applyAlignment="1">
      <alignment horizontal="center" vertical="center"/>
    </xf>
    <xf numFmtId="44" fontId="18" fillId="0" borderId="1" xfId="1" applyFont="1" applyBorder="1" applyAlignment="1">
      <alignment horizontal="center" vertical="center"/>
    </xf>
    <xf numFmtId="164" fontId="7" fillId="2" borderId="12" xfId="0" applyNumberFormat="1" applyFont="1" applyFill="1" applyBorder="1" applyAlignment="1" applyProtection="1">
      <alignment horizontal="center" vertical="center"/>
      <protection locked="0"/>
    </xf>
    <xf numFmtId="164" fontId="7" fillId="2" borderId="13" xfId="0" applyNumberFormat="1" applyFont="1" applyFill="1" applyBorder="1" applyAlignment="1" applyProtection="1">
      <alignment horizontal="center" vertical="center"/>
      <protection locked="0"/>
    </xf>
    <xf numFmtId="164" fontId="7" fillId="2" borderId="14" xfId="0" applyNumberFormat="1" applyFont="1" applyFill="1" applyBorder="1" applyAlignment="1" applyProtection="1">
      <alignment horizontal="center" vertical="center"/>
      <protection locked="0"/>
    </xf>
    <xf numFmtId="0" fontId="7" fillId="2" borderId="12" xfId="0" applyFont="1" applyFill="1" applyBorder="1" applyAlignment="1" applyProtection="1">
      <alignment horizontal="center" vertical="center"/>
      <protection locked="0"/>
    </xf>
    <xf numFmtId="0" fontId="7" fillId="2" borderId="13" xfId="0" applyFont="1" applyFill="1" applyBorder="1" applyAlignment="1" applyProtection="1">
      <alignment horizontal="center" vertical="center"/>
      <protection locked="0"/>
    </xf>
    <xf numFmtId="0" fontId="7" fillId="2" borderId="14" xfId="0" applyFont="1" applyFill="1" applyBorder="1" applyAlignment="1" applyProtection="1">
      <alignment horizontal="center" vertical="center"/>
      <protection locked="0"/>
    </xf>
    <xf numFmtId="14" fontId="7" fillId="2" borderId="15" xfId="0" applyNumberFormat="1" applyFont="1" applyFill="1" applyBorder="1" applyAlignment="1" applyProtection="1">
      <alignment horizontal="center" vertical="center"/>
      <protection locked="0"/>
    </xf>
    <xf numFmtId="14" fontId="7" fillId="2" borderId="16" xfId="0" applyNumberFormat="1" applyFont="1" applyFill="1" applyBorder="1" applyAlignment="1" applyProtection="1">
      <alignment horizontal="center" vertical="center"/>
      <protection locked="0"/>
    </xf>
    <xf numFmtId="14" fontId="7" fillId="2" borderId="17" xfId="0" applyNumberFormat="1" applyFont="1" applyFill="1" applyBorder="1" applyAlignment="1" applyProtection="1">
      <alignment horizontal="center" vertical="center"/>
      <protection locked="0"/>
    </xf>
    <xf numFmtId="10" fontId="27" fillId="0" borderId="53" xfId="2" applyNumberFormat="1" applyFont="1" applyBorder="1" applyAlignment="1" applyProtection="1">
      <alignment horizontal="center" vertical="center"/>
    </xf>
    <xf numFmtId="10" fontId="27" fillId="0" borderId="40" xfId="2" applyNumberFormat="1" applyFont="1" applyBorder="1" applyAlignment="1" applyProtection="1">
      <alignment horizontal="center" vertical="center"/>
    </xf>
    <xf numFmtId="0" fontId="4" fillId="0" borderId="39" xfId="0" applyFont="1" applyBorder="1" applyAlignment="1">
      <alignment horizontal="left" vertical="center"/>
    </xf>
    <xf numFmtId="0" fontId="4" fillId="0" borderId="37" xfId="0" applyFont="1" applyBorder="1" applyAlignment="1">
      <alignment horizontal="left" vertical="center"/>
    </xf>
    <xf numFmtId="0" fontId="4" fillId="0" borderId="38" xfId="0" applyFont="1" applyBorder="1" applyAlignment="1">
      <alignment horizontal="left" vertical="center"/>
    </xf>
    <xf numFmtId="0" fontId="4" fillId="0" borderId="49" xfId="0" applyFont="1" applyBorder="1" applyAlignment="1">
      <alignment horizontal="left" vertical="center"/>
    </xf>
    <xf numFmtId="0" fontId="4" fillId="0" borderId="46" xfId="0" applyFont="1" applyBorder="1" applyAlignment="1">
      <alignment horizontal="left" vertical="center"/>
    </xf>
    <xf numFmtId="0" fontId="4" fillId="0" borderId="47" xfId="0" applyFont="1" applyBorder="1" applyAlignment="1">
      <alignment horizontal="left" vertical="center"/>
    </xf>
    <xf numFmtId="0" fontId="4" fillId="0" borderId="54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44" fontId="4" fillId="4" borderId="44" xfId="1" applyFont="1" applyFill="1" applyBorder="1" applyAlignment="1" applyProtection="1">
      <alignment horizontal="center" vertical="center"/>
    </xf>
    <xf numFmtId="44" fontId="4" fillId="4" borderId="42" xfId="1" applyFont="1" applyFill="1" applyBorder="1" applyAlignment="1" applyProtection="1">
      <alignment horizontal="center" vertical="center"/>
    </xf>
    <xf numFmtId="0" fontId="13" fillId="3" borderId="22" xfId="0" applyFont="1" applyFill="1" applyBorder="1" applyAlignment="1">
      <alignment horizontal="center" vertical="center"/>
    </xf>
    <xf numFmtId="0" fontId="13" fillId="3" borderId="23" xfId="0" applyFont="1" applyFill="1" applyBorder="1" applyAlignment="1">
      <alignment horizontal="center" vertical="center"/>
    </xf>
    <xf numFmtId="0" fontId="13" fillId="3" borderId="24" xfId="0" applyFont="1" applyFill="1" applyBorder="1" applyAlignment="1">
      <alignment horizontal="center" vertical="center"/>
    </xf>
    <xf numFmtId="0" fontId="26" fillId="3" borderId="5" xfId="0" applyFont="1" applyFill="1" applyBorder="1" applyAlignment="1">
      <alignment horizontal="center" vertical="center" wrapText="1"/>
    </xf>
    <xf numFmtId="0" fontId="26" fillId="3" borderId="6" xfId="0" applyFont="1" applyFill="1" applyBorder="1" applyAlignment="1">
      <alignment horizontal="center" vertical="center" wrapText="1"/>
    </xf>
    <xf numFmtId="0" fontId="26" fillId="3" borderId="60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/>
    </xf>
    <xf numFmtId="0" fontId="7" fillId="0" borderId="53" xfId="0" applyFont="1" applyBorder="1" applyAlignment="1">
      <alignment horizontal="left" vertical="center"/>
    </xf>
    <xf numFmtId="0" fontId="5" fillId="4" borderId="32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6" fillId="3" borderId="22" xfId="0" applyFont="1" applyFill="1" applyBorder="1" applyAlignment="1">
      <alignment horizontal="center"/>
    </xf>
    <xf numFmtId="0" fontId="6" fillId="3" borderId="23" xfId="0" applyFont="1" applyFill="1" applyBorder="1" applyAlignment="1">
      <alignment horizontal="center"/>
    </xf>
    <xf numFmtId="0" fontId="6" fillId="3" borderId="55" xfId="0" applyFont="1" applyFill="1" applyBorder="1" applyAlignment="1">
      <alignment horizontal="center"/>
    </xf>
    <xf numFmtId="0" fontId="7" fillId="0" borderId="39" xfId="0" applyFont="1" applyBorder="1" applyAlignment="1">
      <alignment horizontal="left" vertical="center" wrapText="1"/>
    </xf>
    <xf numFmtId="0" fontId="7" fillId="0" borderId="37" xfId="0" applyFont="1" applyBorder="1" applyAlignment="1">
      <alignment horizontal="left" vertical="center" wrapText="1"/>
    </xf>
    <xf numFmtId="0" fontId="7" fillId="0" borderId="38" xfId="0" applyFont="1" applyBorder="1" applyAlignment="1">
      <alignment horizontal="left" vertical="center" wrapText="1"/>
    </xf>
    <xf numFmtId="0" fontId="5" fillId="3" borderId="50" xfId="0" applyFont="1" applyFill="1" applyBorder="1" applyAlignment="1">
      <alignment horizontal="left" wrapText="1"/>
    </xf>
    <xf numFmtId="0" fontId="5" fillId="3" borderId="51" xfId="0" applyFont="1" applyFill="1" applyBorder="1" applyAlignment="1">
      <alignment horizontal="left" wrapText="1"/>
    </xf>
    <xf numFmtId="0" fontId="5" fillId="3" borderId="52" xfId="0" applyFont="1" applyFill="1" applyBorder="1" applyAlignment="1">
      <alignment horizontal="left" wrapText="1"/>
    </xf>
    <xf numFmtId="0" fontId="5" fillId="0" borderId="49" xfId="0" applyFont="1" applyBorder="1" applyAlignment="1">
      <alignment horizontal="left" vertical="center"/>
    </xf>
    <xf numFmtId="0" fontId="5" fillId="0" borderId="46" xfId="0" applyFont="1" applyBorder="1" applyAlignment="1">
      <alignment horizontal="left" vertical="center"/>
    </xf>
    <xf numFmtId="0" fontId="5" fillId="0" borderId="47" xfId="0" applyFont="1" applyBorder="1" applyAlignment="1">
      <alignment horizontal="left" vertical="center"/>
    </xf>
    <xf numFmtId="0" fontId="13" fillId="4" borderId="50" xfId="0" applyFont="1" applyFill="1" applyBorder="1" applyAlignment="1">
      <alignment horizontal="center" vertical="center" wrapText="1"/>
    </xf>
    <xf numFmtId="0" fontId="13" fillId="4" borderId="51" xfId="0" applyFont="1" applyFill="1" applyBorder="1" applyAlignment="1">
      <alignment horizontal="center" vertical="center" wrapText="1"/>
    </xf>
    <xf numFmtId="0" fontId="13" fillId="4" borderId="52" xfId="0" applyFont="1" applyFill="1" applyBorder="1" applyAlignment="1">
      <alignment horizontal="center" vertical="center" wrapText="1"/>
    </xf>
    <xf numFmtId="0" fontId="4" fillId="6" borderId="72" xfId="0" applyFont="1" applyFill="1" applyBorder="1" applyAlignment="1" applyProtection="1">
      <alignment horizontal="left" vertical="center"/>
      <protection locked="0"/>
    </xf>
    <xf numFmtId="0" fontId="4" fillId="6" borderId="73" xfId="0" applyFont="1" applyFill="1" applyBorder="1" applyAlignment="1" applyProtection="1">
      <alignment horizontal="left" vertical="center"/>
      <protection locked="0"/>
    </xf>
    <xf numFmtId="0" fontId="4" fillId="6" borderId="74" xfId="0" applyFont="1" applyFill="1" applyBorder="1" applyAlignment="1" applyProtection="1">
      <alignment horizontal="left" vertical="center"/>
      <protection locked="0"/>
    </xf>
    <xf numFmtId="0" fontId="12" fillId="3" borderId="22" xfId="0" applyFont="1" applyFill="1" applyBorder="1" applyAlignment="1">
      <alignment horizontal="center"/>
    </xf>
    <xf numFmtId="0" fontId="12" fillId="3" borderId="23" xfId="0" applyFont="1" applyFill="1" applyBorder="1" applyAlignment="1">
      <alignment horizontal="center"/>
    </xf>
    <xf numFmtId="0" fontId="12" fillId="3" borderId="55" xfId="0" applyFont="1" applyFill="1" applyBorder="1" applyAlignment="1">
      <alignment horizontal="center"/>
    </xf>
    <xf numFmtId="0" fontId="6" fillId="0" borderId="39" xfId="0" applyFont="1" applyBorder="1" applyAlignment="1">
      <alignment horizontal="left" vertical="top" wrapText="1"/>
    </xf>
    <xf numFmtId="0" fontId="6" fillId="0" borderId="37" xfId="0" applyFont="1" applyBorder="1" applyAlignment="1">
      <alignment horizontal="left" vertical="top" wrapText="1"/>
    </xf>
    <xf numFmtId="0" fontId="6" fillId="0" borderId="38" xfId="0" applyFont="1" applyBorder="1" applyAlignment="1">
      <alignment horizontal="left" vertical="top" wrapText="1"/>
    </xf>
    <xf numFmtId="0" fontId="3" fillId="0" borderId="40" xfId="0" applyFont="1" applyBorder="1" applyAlignment="1">
      <alignment horizontal="left" vertical="top" wrapText="1"/>
    </xf>
    <xf numFmtId="0" fontId="4" fillId="0" borderId="11" xfId="0" applyFont="1" applyBorder="1" applyAlignment="1">
      <alignment horizontal="left" vertical="center"/>
    </xf>
    <xf numFmtId="0" fontId="4" fillId="0" borderId="13" xfId="0" applyFont="1" applyBorder="1" applyAlignment="1">
      <alignment horizontal="left" vertical="center"/>
    </xf>
    <xf numFmtId="0" fontId="4" fillId="0" borderId="29" xfId="0" applyFont="1" applyBorder="1" applyAlignment="1">
      <alignment horizontal="left" vertical="center"/>
    </xf>
    <xf numFmtId="0" fontId="4" fillId="0" borderId="27" xfId="0" applyFont="1" applyBorder="1" applyAlignment="1">
      <alignment horizontal="left" vertical="center"/>
    </xf>
    <xf numFmtId="0" fontId="4" fillId="0" borderId="20" xfId="0" applyFont="1" applyBorder="1" applyAlignment="1">
      <alignment horizontal="left" vertical="center"/>
    </xf>
    <xf numFmtId="0" fontId="4" fillId="0" borderId="30" xfId="0" applyFont="1" applyBorder="1" applyAlignment="1">
      <alignment horizontal="left" vertical="center"/>
    </xf>
    <xf numFmtId="0" fontId="5" fillId="0" borderId="1" xfId="0" applyFont="1" applyBorder="1" applyAlignment="1">
      <alignment horizontal="left"/>
    </xf>
    <xf numFmtId="0" fontId="5" fillId="3" borderId="41" xfId="0" applyFont="1" applyFill="1" applyBorder="1" applyAlignment="1">
      <alignment horizontal="left" wrapText="1"/>
    </xf>
    <xf numFmtId="0" fontId="5" fillId="3" borderId="40" xfId="0" applyFont="1" applyFill="1" applyBorder="1" applyAlignment="1">
      <alignment horizontal="left" wrapText="1"/>
    </xf>
    <xf numFmtId="0" fontId="5" fillId="3" borderId="42" xfId="0" applyFont="1" applyFill="1" applyBorder="1" applyAlignment="1">
      <alignment horizontal="left" wrapText="1"/>
    </xf>
    <xf numFmtId="0" fontId="4" fillId="0" borderId="1" xfId="0" applyFont="1" applyBorder="1" applyAlignment="1">
      <alignment horizontal="left" vertical="center"/>
    </xf>
    <xf numFmtId="44" fontId="4" fillId="4" borderId="1" xfId="1" quotePrefix="1" applyFont="1" applyFill="1" applyBorder="1" applyAlignment="1" applyProtection="1">
      <alignment horizontal="center" vertical="center"/>
    </xf>
    <xf numFmtId="44" fontId="4" fillId="4" borderId="1" xfId="1" applyFont="1" applyFill="1" applyBorder="1" applyAlignment="1" applyProtection="1">
      <alignment horizontal="center" vertical="center"/>
    </xf>
    <xf numFmtId="44" fontId="4" fillId="4" borderId="34" xfId="1" applyFont="1" applyFill="1" applyBorder="1" applyAlignment="1" applyProtection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22" fillId="4" borderId="22" xfId="0" applyFont="1" applyFill="1" applyBorder="1" applyAlignment="1">
      <alignment horizontal="center" vertical="center"/>
    </xf>
    <xf numFmtId="0" fontId="22" fillId="4" borderId="23" xfId="0" applyFont="1" applyFill="1" applyBorder="1" applyAlignment="1">
      <alignment horizontal="center" vertical="center"/>
    </xf>
    <xf numFmtId="0" fontId="22" fillId="4" borderId="55" xfId="0" applyFont="1" applyFill="1" applyBorder="1" applyAlignment="1">
      <alignment horizontal="center" vertical="center"/>
    </xf>
    <xf numFmtId="0" fontId="13" fillId="4" borderId="22" xfId="0" applyFont="1" applyFill="1" applyBorder="1" applyAlignment="1">
      <alignment horizontal="center" vertical="center"/>
    </xf>
    <xf numFmtId="0" fontId="13" fillId="4" borderId="23" xfId="0" applyFont="1" applyFill="1" applyBorder="1" applyAlignment="1">
      <alignment horizontal="center" vertical="center"/>
    </xf>
    <xf numFmtId="0" fontId="13" fillId="4" borderId="24" xfId="0" applyFont="1" applyFill="1" applyBorder="1" applyAlignment="1">
      <alignment horizontal="center" vertical="center"/>
    </xf>
    <xf numFmtId="0" fontId="5" fillId="6" borderId="45" xfId="0" applyFont="1" applyFill="1" applyBorder="1" applyAlignment="1">
      <alignment horizontal="center" vertical="center"/>
    </xf>
    <xf numFmtId="0" fontId="5" fillId="6" borderId="46" xfId="0" applyFont="1" applyFill="1" applyBorder="1" applyAlignment="1">
      <alignment horizontal="center" vertical="center"/>
    </xf>
    <xf numFmtId="0" fontId="5" fillId="6" borderId="47" xfId="0" applyFont="1" applyFill="1" applyBorder="1" applyAlignment="1">
      <alignment horizontal="center" vertical="center"/>
    </xf>
    <xf numFmtId="0" fontId="5" fillId="6" borderId="49" xfId="0" applyFont="1" applyFill="1" applyBorder="1" applyAlignment="1">
      <alignment horizontal="center" vertical="center"/>
    </xf>
    <xf numFmtId="0" fontId="5" fillId="6" borderId="56" xfId="0" applyFont="1" applyFill="1" applyBorder="1" applyAlignment="1">
      <alignment horizontal="center" vertical="center"/>
    </xf>
    <xf numFmtId="44" fontId="4" fillId="2" borderId="1" xfId="1" applyFont="1" applyFill="1" applyBorder="1" applyAlignment="1" applyProtection="1">
      <alignment horizontal="center" vertical="center"/>
      <protection locked="0"/>
    </xf>
    <xf numFmtId="44" fontId="4" fillId="2" borderId="34" xfId="1" applyFont="1" applyFill="1" applyBorder="1" applyAlignment="1" applyProtection="1">
      <alignment horizontal="center" vertical="center"/>
      <protection locked="0"/>
    </xf>
    <xf numFmtId="0" fontId="4" fillId="0" borderId="53" xfId="0" applyFont="1" applyBorder="1" applyAlignment="1">
      <alignment horizontal="left" vertical="center"/>
    </xf>
    <xf numFmtId="44" fontId="4" fillId="4" borderId="53" xfId="1" applyFont="1" applyFill="1" applyBorder="1" applyAlignment="1" applyProtection="1">
      <alignment horizontal="center" vertical="center"/>
    </xf>
    <xf numFmtId="0" fontId="7" fillId="2" borderId="12" xfId="0" applyFont="1" applyFill="1" applyBorder="1" applyAlignment="1" applyProtection="1">
      <alignment horizontal="left" vertical="center"/>
      <protection locked="0"/>
    </xf>
    <xf numFmtId="0" fontId="7" fillId="2" borderId="14" xfId="0" applyFont="1" applyFill="1" applyBorder="1" applyAlignment="1" applyProtection="1">
      <alignment horizontal="left" vertical="center"/>
      <protection locked="0"/>
    </xf>
    <xf numFmtId="44" fontId="5" fillId="4" borderId="51" xfId="1" applyFont="1" applyFill="1" applyBorder="1" applyAlignment="1" applyProtection="1">
      <alignment horizontal="center"/>
    </xf>
    <xf numFmtId="44" fontId="5" fillId="4" borderId="52" xfId="1" applyFont="1" applyFill="1" applyBorder="1" applyAlignment="1" applyProtection="1">
      <alignment horizontal="center"/>
    </xf>
    <xf numFmtId="0" fontId="7" fillId="2" borderId="65" xfId="0" applyFont="1" applyFill="1" applyBorder="1" applyAlignment="1" applyProtection="1">
      <alignment horizontal="left" vertical="center"/>
      <protection locked="0"/>
    </xf>
    <xf numFmtId="0" fontId="7" fillId="2" borderId="66" xfId="0" applyFont="1" applyFill="1" applyBorder="1" applyAlignment="1" applyProtection="1">
      <alignment horizontal="left" vertical="center"/>
      <protection locked="0"/>
    </xf>
    <xf numFmtId="0" fontId="5" fillId="3" borderId="22" xfId="0" applyFont="1" applyFill="1" applyBorder="1" applyAlignment="1">
      <alignment horizontal="left" vertical="center"/>
    </xf>
    <xf numFmtId="0" fontId="5" fillId="3" borderId="23" xfId="0" applyFont="1" applyFill="1" applyBorder="1" applyAlignment="1">
      <alignment horizontal="left" vertical="center"/>
    </xf>
    <xf numFmtId="0" fontId="6" fillId="2" borderId="23" xfId="0" applyFont="1" applyFill="1" applyBorder="1" applyAlignment="1">
      <alignment horizontal="left"/>
    </xf>
    <xf numFmtId="0" fontId="6" fillId="2" borderId="24" xfId="0" applyFont="1" applyFill="1" applyBorder="1" applyAlignment="1">
      <alignment horizontal="left"/>
    </xf>
    <xf numFmtId="0" fontId="7" fillId="2" borderId="19" xfId="0" applyFont="1" applyFill="1" applyBorder="1" applyAlignment="1" applyProtection="1">
      <alignment horizontal="center" vertical="center"/>
      <protection locked="0"/>
    </xf>
    <xf numFmtId="0" fontId="7" fillId="2" borderId="20" xfId="0" applyFont="1" applyFill="1" applyBorder="1" applyAlignment="1" applyProtection="1">
      <alignment horizontal="center" vertical="center"/>
      <protection locked="0"/>
    </xf>
    <xf numFmtId="0" fontId="7" fillId="2" borderId="21" xfId="0" applyFont="1" applyFill="1" applyBorder="1" applyAlignment="1" applyProtection="1">
      <alignment horizontal="center" vertical="center"/>
      <protection locked="0"/>
    </xf>
    <xf numFmtId="0" fontId="3" fillId="0" borderId="2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top" wrapText="1"/>
    </xf>
    <xf numFmtId="0" fontId="6" fillId="3" borderId="22" xfId="0" applyFont="1" applyFill="1" applyBorder="1" applyAlignment="1">
      <alignment horizontal="center" vertical="center"/>
    </xf>
    <xf numFmtId="0" fontId="6" fillId="3" borderId="23" xfId="0" applyFont="1" applyFill="1" applyBorder="1" applyAlignment="1">
      <alignment horizontal="center" vertical="center"/>
    </xf>
    <xf numFmtId="0" fontId="6" fillId="3" borderId="55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2" borderId="72" xfId="1" applyNumberFormat="1" applyFont="1" applyFill="1" applyBorder="1" applyAlignment="1" applyProtection="1">
      <alignment horizontal="left" vertical="top"/>
      <protection locked="0"/>
    </xf>
    <xf numFmtId="0" fontId="4" fillId="2" borderId="73" xfId="1" applyNumberFormat="1" applyFont="1" applyFill="1" applyBorder="1" applyAlignment="1" applyProtection="1">
      <alignment horizontal="left" vertical="top"/>
      <protection locked="0"/>
    </xf>
    <xf numFmtId="0" fontId="4" fillId="2" borderId="75" xfId="1" applyNumberFormat="1" applyFont="1" applyFill="1" applyBorder="1" applyAlignment="1" applyProtection="1">
      <alignment horizontal="left" vertical="top"/>
      <protection locked="0"/>
    </xf>
    <xf numFmtId="0" fontId="22" fillId="3" borderId="67" xfId="0" applyFont="1" applyFill="1" applyBorder="1" applyAlignment="1">
      <alignment horizontal="center" vertical="center"/>
    </xf>
    <xf numFmtId="0" fontId="22" fillId="3" borderId="68" xfId="0" applyFont="1" applyFill="1" applyBorder="1" applyAlignment="1">
      <alignment horizontal="center" vertical="center"/>
    </xf>
    <xf numFmtId="0" fontId="22" fillId="3" borderId="69" xfId="0" applyFont="1" applyFill="1" applyBorder="1" applyAlignment="1">
      <alignment horizontal="center" vertical="center"/>
    </xf>
    <xf numFmtId="14" fontId="7" fillId="2" borderId="31" xfId="0" applyNumberFormat="1" applyFont="1" applyFill="1" applyBorder="1" applyAlignment="1" applyProtection="1">
      <alignment horizontal="left" vertical="center"/>
      <protection locked="0"/>
    </xf>
    <xf numFmtId="0" fontId="7" fillId="2" borderId="21" xfId="0" applyFont="1" applyFill="1" applyBorder="1" applyAlignment="1" applyProtection="1">
      <alignment horizontal="left" vertical="center"/>
      <protection locked="0"/>
    </xf>
    <xf numFmtId="0" fontId="4" fillId="0" borderId="62" xfId="0" applyFont="1" applyBorder="1" applyAlignment="1">
      <alignment horizontal="left" vertical="center"/>
    </xf>
    <xf numFmtId="0" fontId="4" fillId="0" borderId="63" xfId="0" applyFont="1" applyBorder="1" applyAlignment="1">
      <alignment horizontal="left" vertical="center"/>
    </xf>
    <xf numFmtId="0" fontId="4" fillId="0" borderId="64" xfId="0" applyFont="1" applyBorder="1" applyAlignment="1">
      <alignment horizontal="left" vertical="center"/>
    </xf>
    <xf numFmtId="0" fontId="5" fillId="6" borderId="49" xfId="0" applyFont="1" applyFill="1" applyBorder="1" applyAlignment="1">
      <alignment horizontal="left" vertical="center"/>
    </xf>
    <xf numFmtId="0" fontId="5" fillId="6" borderId="46" xfId="0" applyFont="1" applyFill="1" applyBorder="1" applyAlignment="1">
      <alignment horizontal="left" vertical="center"/>
    </xf>
    <xf numFmtId="0" fontId="5" fillId="6" borderId="47" xfId="0" applyFont="1" applyFill="1" applyBorder="1" applyAlignment="1">
      <alignment horizontal="left" vertical="center"/>
    </xf>
    <xf numFmtId="0" fontId="4" fillId="0" borderId="2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35" xfId="0" applyFont="1" applyBorder="1" applyAlignment="1">
      <alignment horizontal="left"/>
    </xf>
    <xf numFmtId="0" fontId="4" fillId="0" borderId="0" xfId="0" applyFont="1" applyAlignment="1">
      <alignment horizontal="left"/>
    </xf>
    <xf numFmtId="0" fontId="4" fillId="0" borderId="36" xfId="0" applyFont="1" applyBorder="1" applyAlignment="1">
      <alignment horizontal="left"/>
    </xf>
    <xf numFmtId="0" fontId="14" fillId="4" borderId="50" xfId="0" applyFont="1" applyFill="1" applyBorder="1" applyAlignment="1">
      <alignment horizontal="center" vertical="center" wrapText="1"/>
    </xf>
    <xf numFmtId="0" fontId="14" fillId="4" borderId="51" xfId="0" applyFont="1" applyFill="1" applyBorder="1" applyAlignment="1">
      <alignment horizontal="center" vertical="center" wrapText="1"/>
    </xf>
    <xf numFmtId="0" fontId="14" fillId="4" borderId="52" xfId="0" applyFont="1" applyFill="1" applyBorder="1" applyAlignment="1">
      <alignment horizontal="center" vertical="center" wrapText="1"/>
    </xf>
    <xf numFmtId="0" fontId="5" fillId="3" borderId="22" xfId="0" applyFont="1" applyFill="1" applyBorder="1" applyAlignment="1">
      <alignment horizontal="center" vertical="center"/>
    </xf>
    <xf numFmtId="0" fontId="5" fillId="3" borderId="23" xfId="0" applyFont="1" applyFill="1" applyBorder="1" applyAlignment="1">
      <alignment horizontal="center" vertical="center"/>
    </xf>
    <xf numFmtId="0" fontId="5" fillId="3" borderId="55" xfId="0" applyFont="1" applyFill="1" applyBorder="1" applyAlignment="1">
      <alignment horizontal="center" vertical="center"/>
    </xf>
    <xf numFmtId="0" fontId="12" fillId="3" borderId="22" xfId="0" applyFont="1" applyFill="1" applyBorder="1" applyAlignment="1">
      <alignment horizontal="center" vertical="center"/>
    </xf>
    <xf numFmtId="0" fontId="12" fillId="3" borderId="23" xfId="0" applyFont="1" applyFill="1" applyBorder="1" applyAlignment="1">
      <alignment horizontal="center" vertical="center"/>
    </xf>
    <xf numFmtId="0" fontId="12" fillId="3" borderId="55" xfId="0" applyFont="1" applyFill="1" applyBorder="1" applyAlignment="1">
      <alignment horizontal="center" vertical="center"/>
    </xf>
    <xf numFmtId="0" fontId="8" fillId="3" borderId="32" xfId="0" applyFont="1" applyFill="1" applyBorder="1" applyAlignment="1">
      <alignment horizontal="center" vertical="top" wrapText="1"/>
    </xf>
    <xf numFmtId="0" fontId="8" fillId="3" borderId="3" xfId="0" applyFont="1" applyFill="1" applyBorder="1" applyAlignment="1">
      <alignment horizontal="center" vertical="top" wrapText="1"/>
    </xf>
    <xf numFmtId="0" fontId="8" fillId="3" borderId="4" xfId="0" applyFont="1" applyFill="1" applyBorder="1" applyAlignment="1">
      <alignment horizontal="center" vertical="top" wrapText="1"/>
    </xf>
    <xf numFmtId="0" fontId="13" fillId="0" borderId="22" xfId="0" applyFont="1" applyBorder="1" applyAlignment="1">
      <alignment horizontal="left" vertical="center"/>
    </xf>
    <xf numFmtId="0" fontId="13" fillId="0" borderId="23" xfId="0" applyFont="1" applyBorder="1" applyAlignment="1">
      <alignment horizontal="left" vertical="center"/>
    </xf>
    <xf numFmtId="0" fontId="5" fillId="0" borderId="40" xfId="0" applyFont="1" applyBorder="1" applyAlignment="1">
      <alignment horizontal="left" vertical="top"/>
    </xf>
    <xf numFmtId="0" fontId="4" fillId="0" borderId="2" xfId="0" applyFont="1" applyBorder="1" applyAlignment="1">
      <alignment horizontal="left" vertical="top"/>
    </xf>
    <xf numFmtId="0" fontId="4" fillId="0" borderId="3" xfId="0" applyFont="1" applyBorder="1" applyAlignment="1">
      <alignment horizontal="left" vertical="top"/>
    </xf>
    <xf numFmtId="0" fontId="4" fillId="0" borderId="4" xfId="0" applyFont="1" applyBorder="1" applyAlignment="1">
      <alignment horizontal="left" vertical="top"/>
    </xf>
    <xf numFmtId="0" fontId="4" fillId="0" borderId="39" xfId="0" applyFont="1" applyBorder="1" applyAlignment="1">
      <alignment horizontal="left" vertical="top"/>
    </xf>
    <xf numFmtId="0" fontId="4" fillId="0" borderId="37" xfId="0" applyFont="1" applyBorder="1" applyAlignment="1">
      <alignment horizontal="left" vertical="top"/>
    </xf>
    <xf numFmtId="0" fontId="4" fillId="0" borderId="38" xfId="0" applyFont="1" applyBorder="1" applyAlignment="1">
      <alignment horizontal="left" vertical="top"/>
    </xf>
    <xf numFmtId="0" fontId="5" fillId="0" borderId="2" xfId="0" applyFont="1" applyBorder="1" applyAlignment="1">
      <alignment horizontal="left"/>
    </xf>
    <xf numFmtId="0" fontId="5" fillId="0" borderId="3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5" fillId="3" borderId="50" xfId="0" applyFont="1" applyFill="1" applyBorder="1" applyAlignment="1">
      <alignment horizontal="center" vertical="center" wrapText="1"/>
    </xf>
    <xf numFmtId="0" fontId="5" fillId="3" borderId="51" xfId="0" applyFont="1" applyFill="1" applyBorder="1" applyAlignment="1">
      <alignment horizontal="center" vertical="center" wrapText="1"/>
    </xf>
    <xf numFmtId="0" fontId="5" fillId="3" borderId="52" xfId="0" applyFont="1" applyFill="1" applyBorder="1" applyAlignment="1">
      <alignment horizontal="center" vertical="center" wrapText="1"/>
    </xf>
    <xf numFmtId="44" fontId="13" fillId="4" borderId="71" xfId="1" applyFont="1" applyFill="1" applyBorder="1" applyAlignment="1" applyProtection="1">
      <alignment horizontal="center" vertical="center"/>
    </xf>
    <xf numFmtId="44" fontId="13" fillId="4" borderId="23" xfId="1" applyFont="1" applyFill="1" applyBorder="1" applyAlignment="1" applyProtection="1">
      <alignment horizontal="center" vertical="center"/>
    </xf>
    <xf numFmtId="44" fontId="13" fillId="4" borderId="24" xfId="1" applyFont="1" applyFill="1" applyBorder="1" applyAlignment="1" applyProtection="1">
      <alignment horizontal="center" vertical="center"/>
    </xf>
    <xf numFmtId="44" fontId="13" fillId="4" borderId="71" xfId="0" applyNumberFormat="1" applyFont="1" applyFill="1" applyBorder="1" applyAlignment="1">
      <alignment horizontal="center" vertical="center"/>
    </xf>
    <xf numFmtId="44" fontId="13" fillId="4" borderId="23" xfId="0" applyNumberFormat="1" applyFont="1" applyFill="1" applyBorder="1" applyAlignment="1">
      <alignment horizontal="center" vertical="center"/>
    </xf>
    <xf numFmtId="44" fontId="13" fillId="4" borderId="24" xfId="0" applyNumberFormat="1" applyFont="1" applyFill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13" fillId="0" borderId="23" xfId="0" applyFont="1" applyBorder="1" applyAlignment="1">
      <alignment horizontal="center" vertical="center"/>
    </xf>
    <xf numFmtId="0" fontId="3" fillId="0" borderId="35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36" xfId="0" applyFont="1" applyBorder="1" applyAlignment="1">
      <alignment horizontal="left" vertical="top" wrapText="1"/>
    </xf>
    <xf numFmtId="0" fontId="17" fillId="5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6" fillId="7" borderId="1" xfId="0" applyFont="1" applyFill="1" applyBorder="1" applyAlignment="1">
      <alignment horizontal="center"/>
    </xf>
    <xf numFmtId="0" fontId="17" fillId="4" borderId="1" xfId="0" applyFont="1" applyFill="1" applyBorder="1" applyAlignment="1">
      <alignment horizontal="center" vertical="center"/>
    </xf>
  </cellXfs>
  <cellStyles count="3">
    <cellStyle name="Moeda" xfId="1" builtinId="4"/>
    <cellStyle name="Normal" xfId="0" builtinId="0"/>
    <cellStyle name="Porcentagem" xfId="2" builtinId="5"/>
  </cellStyles>
  <dxfs count="0"/>
  <tableStyles count="0" defaultTableStyle="TableStyleMedium9" defaultPivotStyle="PivotStyleLight16"/>
  <colors>
    <mruColors>
      <color rgb="FF00823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N140"/>
  <sheetViews>
    <sheetView showGridLines="0" tabSelected="1" topLeftCell="A113" zoomScaleNormal="100" workbookViewId="0">
      <selection activeCell="D10" sqref="D10:J10"/>
    </sheetView>
  </sheetViews>
  <sheetFormatPr defaultColWidth="9.140625" defaultRowHeight="15.75" x14ac:dyDescent="0.45"/>
  <cols>
    <col min="1" max="1" width="4.28515625" style="13" customWidth="1"/>
    <col min="2" max="2" width="4" style="13" customWidth="1"/>
    <col min="3" max="3" width="16.140625" style="13" customWidth="1"/>
    <col min="4" max="4" width="9.28515625" style="13" bestFit="1" customWidth="1"/>
    <col min="5" max="5" width="17.140625" style="13" customWidth="1"/>
    <col min="6" max="6" width="25" style="13" customWidth="1"/>
    <col min="7" max="7" width="9" style="13" customWidth="1"/>
    <col min="8" max="8" width="10.85546875" style="13" bestFit="1" customWidth="1"/>
    <col min="9" max="9" width="10.5703125" style="13" customWidth="1"/>
    <col min="10" max="10" width="15.7109375" style="13" customWidth="1"/>
    <col min="11" max="11" width="9.140625" style="13" customWidth="1"/>
    <col min="12" max="12" width="9.140625" style="13"/>
    <col min="13" max="13" width="8.28515625" style="13" customWidth="1"/>
    <col min="14" max="14" width="12.85546875" style="13" customWidth="1"/>
    <col min="15" max="16384" width="9.140625" style="13"/>
  </cols>
  <sheetData>
    <row r="1" spans="2:11" ht="16.5" thickBot="1" x14ac:dyDescent="0.5"/>
    <row r="2" spans="2:11" ht="30.75" customHeight="1" x14ac:dyDescent="0.45">
      <c r="B2" s="170" t="s">
        <v>61</v>
      </c>
      <c r="C2" s="171"/>
      <c r="D2" s="171"/>
      <c r="E2" s="171"/>
      <c r="F2" s="171"/>
      <c r="G2" s="171"/>
      <c r="H2" s="171"/>
      <c r="I2" s="171"/>
      <c r="J2" s="172"/>
    </row>
    <row r="3" spans="2:11" ht="16.5" thickBot="1" x14ac:dyDescent="0.5">
      <c r="B3" s="173" t="s">
        <v>153</v>
      </c>
      <c r="C3" s="174"/>
      <c r="D3" s="174"/>
      <c r="E3" s="174"/>
      <c r="F3" s="174"/>
      <c r="G3" s="174"/>
      <c r="H3" s="174"/>
      <c r="I3" s="174"/>
      <c r="J3" s="175"/>
    </row>
    <row r="4" spans="2:11" ht="16.5" customHeight="1" thickBot="1" x14ac:dyDescent="0.5"/>
    <row r="5" spans="2:11" ht="17.45" customHeight="1" x14ac:dyDescent="0.45">
      <c r="B5" s="67" t="s">
        <v>62</v>
      </c>
      <c r="C5" s="68"/>
      <c r="D5" s="68"/>
      <c r="E5" s="69"/>
      <c r="F5" s="105"/>
      <c r="G5" s="106"/>
      <c r="H5" s="106"/>
      <c r="I5" s="106"/>
      <c r="J5" s="107"/>
    </row>
    <row r="6" spans="2:11" ht="17.45" customHeight="1" x14ac:dyDescent="0.45">
      <c r="B6" s="70" t="s">
        <v>63</v>
      </c>
      <c r="C6" s="71"/>
      <c r="D6" s="71"/>
      <c r="E6" s="72"/>
      <c r="F6" s="102"/>
      <c r="G6" s="103"/>
      <c r="H6" s="103"/>
      <c r="I6" s="103"/>
      <c r="J6" s="104"/>
    </row>
    <row r="7" spans="2:11" ht="17.45" customHeight="1" x14ac:dyDescent="0.45">
      <c r="B7" s="70" t="s">
        <v>151</v>
      </c>
      <c r="C7" s="71"/>
      <c r="D7" s="71"/>
      <c r="E7" s="72"/>
      <c r="F7" s="99"/>
      <c r="G7" s="100"/>
      <c r="H7" s="100"/>
      <c r="I7" s="100"/>
      <c r="J7" s="101"/>
    </row>
    <row r="8" spans="2:11" ht="17.45" customHeight="1" thickBot="1" x14ac:dyDescent="0.5">
      <c r="B8" s="73" t="s">
        <v>159</v>
      </c>
      <c r="C8" s="74"/>
      <c r="D8" s="74"/>
      <c r="E8" s="75"/>
      <c r="F8" s="201"/>
      <c r="G8" s="202"/>
      <c r="H8" s="202"/>
      <c r="I8" s="202"/>
      <c r="J8" s="203"/>
      <c r="K8" s="46"/>
    </row>
    <row r="9" spans="2:11" ht="11.25" customHeight="1" thickBot="1" x14ac:dyDescent="0.5"/>
    <row r="10" spans="2:11" ht="18" customHeight="1" thickBot="1" x14ac:dyDescent="0.5">
      <c r="B10" s="197" t="s">
        <v>143</v>
      </c>
      <c r="C10" s="198"/>
      <c r="D10" s="199"/>
      <c r="E10" s="199"/>
      <c r="F10" s="199"/>
      <c r="G10" s="199"/>
      <c r="H10" s="199"/>
      <c r="I10" s="199"/>
      <c r="J10" s="200"/>
    </row>
    <row r="11" spans="2:11" ht="11.25" customHeight="1" thickBot="1" x14ac:dyDescent="0.5"/>
    <row r="12" spans="2:11" ht="16.5" customHeight="1" x14ac:dyDescent="0.45">
      <c r="B12" s="217" t="s">
        <v>64</v>
      </c>
      <c r="C12" s="218"/>
      <c r="D12" s="218"/>
      <c r="E12" s="218"/>
      <c r="F12" s="218"/>
      <c r="G12" s="218"/>
      <c r="H12" s="218"/>
      <c r="I12" s="218"/>
      <c r="J12" s="219"/>
    </row>
    <row r="13" spans="2:11" x14ac:dyDescent="0.45">
      <c r="B13" s="222" t="s">
        <v>65</v>
      </c>
      <c r="C13" s="223"/>
      <c r="D13" s="223"/>
      <c r="E13" s="223"/>
      <c r="F13" s="223"/>
      <c r="G13" s="223"/>
      <c r="H13" s="224"/>
      <c r="I13" s="195"/>
      <c r="J13" s="196"/>
    </row>
    <row r="14" spans="2:11" x14ac:dyDescent="0.45">
      <c r="B14" s="156" t="s">
        <v>66</v>
      </c>
      <c r="C14" s="157"/>
      <c r="D14" s="157"/>
      <c r="E14" s="157"/>
      <c r="F14" s="157"/>
      <c r="G14" s="157"/>
      <c r="H14" s="158"/>
      <c r="I14" s="191"/>
      <c r="J14" s="192"/>
    </row>
    <row r="15" spans="2:11" x14ac:dyDescent="0.45">
      <c r="B15" s="156" t="s">
        <v>104</v>
      </c>
      <c r="C15" s="157"/>
      <c r="D15" s="157"/>
      <c r="E15" s="157"/>
      <c r="F15" s="157"/>
      <c r="G15" s="157"/>
      <c r="H15" s="158"/>
      <c r="I15" s="191"/>
      <c r="J15" s="192"/>
    </row>
    <row r="16" spans="2:11" x14ac:dyDescent="0.45">
      <c r="B16" s="156" t="s">
        <v>102</v>
      </c>
      <c r="C16" s="157"/>
      <c r="D16" s="157"/>
      <c r="E16" s="157"/>
      <c r="F16" s="157"/>
      <c r="G16" s="157"/>
      <c r="H16" s="158"/>
      <c r="I16" s="191"/>
      <c r="J16" s="192"/>
    </row>
    <row r="17" spans="2:10" x14ac:dyDescent="0.45">
      <c r="B17" s="156" t="s">
        <v>109</v>
      </c>
      <c r="C17" s="157"/>
      <c r="D17" s="157"/>
      <c r="E17" s="157"/>
      <c r="F17" s="157"/>
      <c r="G17" s="157"/>
      <c r="H17" s="158"/>
      <c r="I17" s="191"/>
      <c r="J17" s="192"/>
    </row>
    <row r="18" spans="2:10" x14ac:dyDescent="0.45">
      <c r="B18" s="156" t="s">
        <v>99</v>
      </c>
      <c r="C18" s="157"/>
      <c r="D18" s="157"/>
      <c r="E18" s="157"/>
      <c r="F18" s="157"/>
      <c r="G18" s="157"/>
      <c r="H18" s="158"/>
      <c r="I18" s="191"/>
      <c r="J18" s="192"/>
    </row>
    <row r="19" spans="2:10" x14ac:dyDescent="0.45">
      <c r="B19" s="156" t="s">
        <v>162</v>
      </c>
      <c r="C19" s="157"/>
      <c r="D19" s="157"/>
      <c r="E19" s="157"/>
      <c r="F19" s="157"/>
      <c r="G19" s="157"/>
      <c r="H19" s="158"/>
      <c r="I19" s="191"/>
      <c r="J19" s="192"/>
    </row>
    <row r="20" spans="2:10" x14ac:dyDescent="0.45">
      <c r="B20" s="156" t="s">
        <v>100</v>
      </c>
      <c r="C20" s="157"/>
      <c r="D20" s="157"/>
      <c r="E20" s="157"/>
      <c r="F20" s="157"/>
      <c r="G20" s="157"/>
      <c r="H20" s="158"/>
      <c r="I20" s="191"/>
      <c r="J20" s="192"/>
    </row>
    <row r="21" spans="2:10" x14ac:dyDescent="0.45">
      <c r="B21" s="156" t="s">
        <v>101</v>
      </c>
      <c r="C21" s="157"/>
      <c r="D21" s="157"/>
      <c r="E21" s="157"/>
      <c r="F21" s="157"/>
      <c r="G21" s="157"/>
      <c r="H21" s="158"/>
      <c r="I21" s="95"/>
      <c r="J21" s="96"/>
    </row>
    <row r="22" spans="2:10" ht="16.5" thickBot="1" x14ac:dyDescent="0.5">
      <c r="B22" s="159" t="s">
        <v>152</v>
      </c>
      <c r="C22" s="160"/>
      <c r="D22" s="160"/>
      <c r="E22" s="160"/>
      <c r="F22" s="160"/>
      <c r="G22" s="160"/>
      <c r="H22" s="161"/>
      <c r="I22" s="220"/>
      <c r="J22" s="221"/>
    </row>
    <row r="23" spans="2:10" ht="11.25" customHeight="1" thickBot="1" x14ac:dyDescent="0.5"/>
    <row r="24" spans="2:10" ht="16.5" customHeight="1" thickBot="1" x14ac:dyDescent="0.5">
      <c r="B24" s="179" t="s">
        <v>67</v>
      </c>
      <c r="C24" s="180"/>
      <c r="D24" s="180"/>
      <c r="E24" s="180"/>
      <c r="F24" s="180"/>
      <c r="G24" s="180"/>
      <c r="H24" s="180"/>
      <c r="I24" s="181"/>
    </row>
    <row r="25" spans="2:10" x14ac:dyDescent="0.45">
      <c r="B25" s="182" t="s">
        <v>68</v>
      </c>
      <c r="C25" s="183"/>
      <c r="D25" s="183"/>
      <c r="E25" s="183"/>
      <c r="F25" s="184"/>
      <c r="G25" s="185" t="s">
        <v>18</v>
      </c>
      <c r="H25" s="183"/>
      <c r="I25" s="186"/>
    </row>
    <row r="26" spans="2:10" x14ac:dyDescent="0.45">
      <c r="B26" s="17" t="s">
        <v>0</v>
      </c>
      <c r="C26" s="166" t="s">
        <v>5</v>
      </c>
      <c r="D26" s="166"/>
      <c r="E26" s="166"/>
      <c r="F26" s="166"/>
      <c r="G26" s="187">
        <v>0</v>
      </c>
      <c r="H26" s="187"/>
      <c r="I26" s="188"/>
    </row>
    <row r="27" spans="2:10" x14ac:dyDescent="0.45">
      <c r="B27" s="17" t="s">
        <v>1</v>
      </c>
      <c r="C27" s="166" t="s">
        <v>148</v>
      </c>
      <c r="D27" s="166"/>
      <c r="E27" s="166"/>
      <c r="F27" s="166"/>
      <c r="G27" s="187">
        <v>0</v>
      </c>
      <c r="H27" s="187"/>
      <c r="I27" s="188"/>
    </row>
    <row r="28" spans="2:10" x14ac:dyDescent="0.45">
      <c r="B28" s="17" t="s">
        <v>2</v>
      </c>
      <c r="C28" s="166" t="s">
        <v>149</v>
      </c>
      <c r="D28" s="166"/>
      <c r="E28" s="166"/>
      <c r="F28" s="166"/>
      <c r="G28" s="187">
        <v>0</v>
      </c>
      <c r="H28" s="187"/>
      <c r="I28" s="188"/>
    </row>
    <row r="29" spans="2:10" x14ac:dyDescent="0.45">
      <c r="B29" s="17" t="s">
        <v>3</v>
      </c>
      <c r="C29" s="166" t="s">
        <v>150</v>
      </c>
      <c r="D29" s="166"/>
      <c r="E29" s="166"/>
      <c r="F29" s="166"/>
      <c r="G29" s="167">
        <v>0</v>
      </c>
      <c r="H29" s="168"/>
      <c r="I29" s="169"/>
    </row>
    <row r="30" spans="2:10" ht="16.5" thickBot="1" x14ac:dyDescent="0.5">
      <c r="B30" s="34" t="s">
        <v>6</v>
      </c>
      <c r="C30" s="189" t="s">
        <v>10</v>
      </c>
      <c r="D30" s="189"/>
      <c r="E30" s="189"/>
      <c r="F30" s="189"/>
      <c r="G30" s="190">
        <v>0</v>
      </c>
      <c r="H30" s="190"/>
      <c r="I30" s="118"/>
    </row>
    <row r="31" spans="2:10" ht="17.45" customHeight="1" thickBot="1" x14ac:dyDescent="0.5">
      <c r="B31" s="176" t="s">
        <v>4</v>
      </c>
      <c r="C31" s="177"/>
      <c r="D31" s="177"/>
      <c r="E31" s="177"/>
      <c r="F31" s="178"/>
      <c r="G31" s="193">
        <f>SUM(G26:I30)</f>
        <v>0</v>
      </c>
      <c r="H31" s="193"/>
      <c r="I31" s="194"/>
    </row>
    <row r="32" spans="2:10" ht="11.25" customHeight="1" thickBot="1" x14ac:dyDescent="0.5">
      <c r="J32" s="38"/>
    </row>
    <row r="33" spans="2:14" ht="16.5" customHeight="1" thickBot="1" x14ac:dyDescent="0.5">
      <c r="B33" s="143" t="s">
        <v>83</v>
      </c>
      <c r="C33" s="144"/>
      <c r="D33" s="144"/>
      <c r="E33" s="144"/>
      <c r="F33" s="144"/>
      <c r="G33" s="144"/>
      <c r="H33" s="144"/>
      <c r="I33" s="144"/>
      <c r="J33" s="145"/>
    </row>
    <row r="34" spans="2:14" ht="16.5" customHeight="1" x14ac:dyDescent="0.45">
      <c r="B34" s="163" t="s">
        <v>69</v>
      </c>
      <c r="C34" s="164"/>
      <c r="D34" s="164"/>
      <c r="E34" s="164"/>
      <c r="F34" s="164"/>
      <c r="G34" s="164"/>
      <c r="H34" s="164"/>
      <c r="I34" s="164"/>
      <c r="J34" s="165"/>
    </row>
    <row r="35" spans="2:14" ht="17.45" customHeight="1" x14ac:dyDescent="0.45">
      <c r="B35" s="26" t="s">
        <v>36</v>
      </c>
      <c r="C35" s="162" t="s">
        <v>72</v>
      </c>
      <c r="D35" s="162"/>
      <c r="E35" s="162"/>
      <c r="F35" s="162"/>
      <c r="G35" s="162"/>
      <c r="H35" s="162"/>
      <c r="I35" s="39" t="s">
        <v>96</v>
      </c>
      <c r="J35" s="28" t="s">
        <v>18</v>
      </c>
    </row>
    <row r="36" spans="2:14" ht="17.45" customHeight="1" x14ac:dyDescent="0.45">
      <c r="B36" s="17" t="s">
        <v>0</v>
      </c>
      <c r="C36" s="126" t="s">
        <v>19</v>
      </c>
      <c r="D36" s="126"/>
      <c r="E36" s="126"/>
      <c r="F36" s="126"/>
      <c r="G36" s="126"/>
      <c r="H36" s="126"/>
      <c r="I36" s="18">
        <v>8.3299999999999999E-2</v>
      </c>
      <c r="J36" s="53">
        <f>I36*$G$31</f>
        <v>0</v>
      </c>
    </row>
    <row r="37" spans="2:14" ht="17.45" customHeight="1" x14ac:dyDescent="0.45">
      <c r="B37" s="17" t="s">
        <v>1</v>
      </c>
      <c r="C37" s="126" t="s">
        <v>59</v>
      </c>
      <c r="D37" s="126"/>
      <c r="E37" s="126"/>
      <c r="F37" s="126"/>
      <c r="G37" s="126"/>
      <c r="H37" s="126"/>
      <c r="I37" s="18">
        <f>8.93%/3</f>
        <v>2.98E-2</v>
      </c>
      <c r="J37" s="53">
        <f>I37*$G$31</f>
        <v>0</v>
      </c>
    </row>
    <row r="38" spans="2:14" ht="17.45" customHeight="1" x14ac:dyDescent="0.45">
      <c r="B38" s="128" t="s">
        <v>60</v>
      </c>
      <c r="C38" s="129"/>
      <c r="D38" s="129"/>
      <c r="E38" s="129"/>
      <c r="F38" s="129"/>
      <c r="G38" s="129"/>
      <c r="H38" s="130"/>
      <c r="I38" s="40">
        <f>SUM(I36:I37)</f>
        <v>0.11310000000000001</v>
      </c>
      <c r="J38" s="50">
        <f>SUM(J36:J37)</f>
        <v>0</v>
      </c>
    </row>
    <row r="39" spans="2:14" ht="16.5" thickBot="1" x14ac:dyDescent="0.5">
      <c r="B39" s="34" t="s">
        <v>2</v>
      </c>
      <c r="C39" s="127" t="s">
        <v>70</v>
      </c>
      <c r="D39" s="127"/>
      <c r="E39" s="127"/>
      <c r="F39" s="127"/>
      <c r="G39" s="127"/>
      <c r="H39" s="127"/>
      <c r="I39" s="41">
        <f>I53*I38</f>
        <v>4.4999999999999998E-2</v>
      </c>
      <c r="J39" s="54">
        <f>I53*J38</f>
        <v>0</v>
      </c>
      <c r="M39" s="42"/>
    </row>
    <row r="40" spans="2:14" ht="17.45" customHeight="1" thickBot="1" x14ac:dyDescent="0.5">
      <c r="B40" s="131" t="s">
        <v>76</v>
      </c>
      <c r="C40" s="132"/>
      <c r="D40" s="132"/>
      <c r="E40" s="132"/>
      <c r="F40" s="132"/>
      <c r="G40" s="132"/>
      <c r="H40" s="133"/>
      <c r="I40" s="43">
        <f>SUM(I38+I39)</f>
        <v>0.15809999999999999</v>
      </c>
      <c r="J40" s="45">
        <f>J38+J39</f>
        <v>0</v>
      </c>
    </row>
    <row r="41" spans="2:14" ht="11.25" customHeight="1" thickBot="1" x14ac:dyDescent="0.5"/>
    <row r="42" spans="2:14" ht="15.6" customHeight="1" thickBot="1" x14ac:dyDescent="0.5">
      <c r="B42" s="137" t="s">
        <v>71</v>
      </c>
      <c r="C42" s="138"/>
      <c r="D42" s="138"/>
      <c r="E42" s="138"/>
      <c r="F42" s="138"/>
      <c r="G42" s="138"/>
      <c r="H42" s="138"/>
      <c r="I42" s="138"/>
      <c r="J42" s="139"/>
    </row>
    <row r="43" spans="2:14" x14ac:dyDescent="0.45">
      <c r="B43" s="23" t="s">
        <v>37</v>
      </c>
      <c r="C43" s="248" t="s">
        <v>72</v>
      </c>
      <c r="D43" s="248"/>
      <c r="E43" s="248"/>
      <c r="F43" s="248"/>
      <c r="G43" s="248"/>
      <c r="H43" s="248"/>
      <c r="I43" s="15" t="s">
        <v>96</v>
      </c>
      <c r="J43" s="16" t="s">
        <v>18</v>
      </c>
    </row>
    <row r="44" spans="2:14" x14ac:dyDescent="0.45">
      <c r="B44" s="36" t="s">
        <v>0</v>
      </c>
      <c r="C44" s="249" t="s">
        <v>16</v>
      </c>
      <c r="D44" s="250"/>
      <c r="E44" s="250"/>
      <c r="F44" s="250"/>
      <c r="G44" s="250"/>
      <c r="H44" s="251"/>
      <c r="I44" s="89">
        <v>0.2</v>
      </c>
      <c r="J44" s="55">
        <f t="shared" ref="J44:J52" si="0">I44*($G$31)</f>
        <v>0</v>
      </c>
      <c r="K44" s="19"/>
      <c r="L44" s="32"/>
    </row>
    <row r="45" spans="2:14" x14ac:dyDescent="0.45">
      <c r="B45" s="36" t="s">
        <v>1</v>
      </c>
      <c r="C45" s="249" t="s">
        <v>163</v>
      </c>
      <c r="D45" s="250"/>
      <c r="E45" s="250"/>
      <c r="F45" s="250"/>
      <c r="G45" s="250"/>
      <c r="H45" s="251"/>
      <c r="I45" s="77">
        <v>2.5000000000000001E-2</v>
      </c>
      <c r="J45" s="55">
        <f t="shared" si="0"/>
        <v>0</v>
      </c>
      <c r="L45" s="32"/>
    </row>
    <row r="46" spans="2:14" ht="12" customHeight="1" x14ac:dyDescent="0.45">
      <c r="B46" s="116" t="s">
        <v>2</v>
      </c>
      <c r="C46" s="110" t="s">
        <v>34</v>
      </c>
      <c r="D46" s="111"/>
      <c r="E46" s="111"/>
      <c r="F46" s="112"/>
      <c r="G46" s="97" t="s">
        <v>160</v>
      </c>
      <c r="H46" s="97" t="s">
        <v>161</v>
      </c>
      <c r="I46" s="108">
        <f>(G47*H47)*100</f>
        <v>0.06</v>
      </c>
      <c r="J46" s="118">
        <f t="shared" si="0"/>
        <v>0</v>
      </c>
      <c r="L46" s="32"/>
    </row>
    <row r="47" spans="2:14" ht="13.5" customHeight="1" x14ac:dyDescent="0.45">
      <c r="B47" s="117"/>
      <c r="C47" s="113"/>
      <c r="D47" s="114"/>
      <c r="E47" s="114"/>
      <c r="F47" s="115"/>
      <c r="G47" s="90">
        <v>0.02</v>
      </c>
      <c r="H47" s="90">
        <v>0.03</v>
      </c>
      <c r="I47" s="109"/>
      <c r="J47" s="119"/>
      <c r="L47" s="32"/>
    </row>
    <row r="48" spans="2:14" x14ac:dyDescent="0.45">
      <c r="B48" s="36" t="s">
        <v>3</v>
      </c>
      <c r="C48" s="249" t="s">
        <v>164</v>
      </c>
      <c r="D48" s="250"/>
      <c r="E48" s="250"/>
      <c r="F48" s="250"/>
      <c r="G48" s="250"/>
      <c r="H48" s="251"/>
      <c r="I48" s="77">
        <v>1.4999999999999999E-2</v>
      </c>
      <c r="J48" s="55">
        <f t="shared" si="0"/>
        <v>0</v>
      </c>
      <c r="L48" s="32"/>
      <c r="M48" s="32"/>
      <c r="N48" s="32"/>
    </row>
    <row r="49" spans="2:14" x14ac:dyDescent="0.45">
      <c r="B49" s="36" t="s">
        <v>6</v>
      </c>
      <c r="C49" s="249" t="s">
        <v>166</v>
      </c>
      <c r="D49" s="250"/>
      <c r="E49" s="250"/>
      <c r="F49" s="250"/>
      <c r="G49" s="250"/>
      <c r="H49" s="251"/>
      <c r="I49" s="77">
        <v>0.01</v>
      </c>
      <c r="J49" s="55">
        <f t="shared" si="0"/>
        <v>0</v>
      </c>
      <c r="L49" s="32"/>
      <c r="M49" s="32"/>
      <c r="N49" s="32"/>
    </row>
    <row r="50" spans="2:14" ht="18" x14ac:dyDescent="0.45">
      <c r="B50" s="36" t="s">
        <v>7</v>
      </c>
      <c r="C50" s="249" t="s">
        <v>165</v>
      </c>
      <c r="D50" s="250"/>
      <c r="E50" s="250"/>
      <c r="F50" s="250"/>
      <c r="G50" s="250"/>
      <c r="H50" s="251"/>
      <c r="I50" s="77">
        <v>6.0000000000000001E-3</v>
      </c>
      <c r="J50" s="55">
        <f t="shared" si="0"/>
        <v>0</v>
      </c>
      <c r="K50" s="44"/>
      <c r="L50"/>
      <c r="M50" s="32"/>
      <c r="N50" s="32"/>
    </row>
    <row r="51" spans="2:14" x14ac:dyDescent="0.45">
      <c r="B51" s="36" t="s">
        <v>8</v>
      </c>
      <c r="C51" s="249" t="s">
        <v>167</v>
      </c>
      <c r="D51" s="250"/>
      <c r="E51" s="250"/>
      <c r="F51" s="250"/>
      <c r="G51" s="250"/>
      <c r="H51" s="251"/>
      <c r="I51" s="77">
        <v>2E-3</v>
      </c>
      <c r="J51" s="55">
        <f t="shared" si="0"/>
        <v>0</v>
      </c>
    </row>
    <row r="52" spans="2:14" ht="16.5" thickBot="1" x14ac:dyDescent="0.5">
      <c r="B52" s="37" t="s">
        <v>9</v>
      </c>
      <c r="C52" s="252" t="s">
        <v>17</v>
      </c>
      <c r="D52" s="253"/>
      <c r="E52" s="253"/>
      <c r="F52" s="253"/>
      <c r="G52" s="253"/>
      <c r="H52" s="254"/>
      <c r="I52" s="35">
        <v>0.08</v>
      </c>
      <c r="J52" s="56">
        <f t="shared" si="0"/>
        <v>0</v>
      </c>
    </row>
    <row r="53" spans="2:14" ht="17.45" customHeight="1" thickBot="1" x14ac:dyDescent="0.5">
      <c r="B53" s="131" t="s">
        <v>75</v>
      </c>
      <c r="C53" s="132"/>
      <c r="D53" s="132"/>
      <c r="E53" s="132"/>
      <c r="F53" s="132"/>
      <c r="G53" s="132"/>
      <c r="H53" s="133"/>
      <c r="I53" s="43">
        <f>SUM(I44:I52)</f>
        <v>0.39800000000000002</v>
      </c>
      <c r="J53" s="45">
        <f>SUM(J44:J52)</f>
        <v>0</v>
      </c>
    </row>
    <row r="54" spans="2:14" ht="11.25" customHeight="1" thickBot="1" x14ac:dyDescent="0.5"/>
    <row r="55" spans="2:14" ht="16.5" thickBot="1" x14ac:dyDescent="0.5">
      <c r="B55" s="258" t="s">
        <v>73</v>
      </c>
      <c r="C55" s="259"/>
      <c r="D55" s="259"/>
      <c r="E55" s="259"/>
      <c r="F55" s="259"/>
      <c r="G55" s="259"/>
      <c r="H55" s="259"/>
      <c r="I55" s="259"/>
      <c r="J55" s="260"/>
    </row>
    <row r="56" spans="2:14" x14ac:dyDescent="0.45">
      <c r="B56" s="14" t="s">
        <v>38</v>
      </c>
      <c r="C56" s="140" t="s">
        <v>72</v>
      </c>
      <c r="D56" s="141"/>
      <c r="E56" s="141"/>
      <c r="F56" s="141"/>
      <c r="G56" s="141"/>
      <c r="H56" s="141"/>
      <c r="I56" s="142"/>
      <c r="J56" s="30" t="s">
        <v>18</v>
      </c>
    </row>
    <row r="57" spans="2:14" x14ac:dyDescent="0.45">
      <c r="B57" s="17" t="s">
        <v>0</v>
      </c>
      <c r="C57" s="211" t="s">
        <v>11</v>
      </c>
      <c r="D57" s="212"/>
      <c r="E57" s="212"/>
      <c r="F57" s="212"/>
      <c r="G57" s="212"/>
      <c r="H57" s="212"/>
      <c r="I57" s="213"/>
      <c r="J57" s="94">
        <f>'Mem. Cál. - Mód.1 e Submód.3'!D10</f>
        <v>0</v>
      </c>
    </row>
    <row r="58" spans="2:14" x14ac:dyDescent="0.45">
      <c r="B58" s="17" t="s">
        <v>1</v>
      </c>
      <c r="C58" s="211" t="s">
        <v>58</v>
      </c>
      <c r="D58" s="212"/>
      <c r="E58" s="212"/>
      <c r="F58" s="212"/>
      <c r="G58" s="212"/>
      <c r="H58" s="212"/>
      <c r="I58" s="213"/>
      <c r="J58" s="94">
        <v>0</v>
      </c>
    </row>
    <row r="59" spans="2:14" x14ac:dyDescent="0.45">
      <c r="B59" s="17" t="s">
        <v>2</v>
      </c>
      <c r="C59" s="211" t="s">
        <v>129</v>
      </c>
      <c r="D59" s="212"/>
      <c r="E59" s="212"/>
      <c r="F59" s="212"/>
      <c r="G59" s="212"/>
      <c r="H59" s="212"/>
      <c r="I59" s="213"/>
      <c r="J59" s="94">
        <v>0</v>
      </c>
    </row>
    <row r="60" spans="2:14" x14ac:dyDescent="0.45">
      <c r="B60" s="17" t="s">
        <v>3</v>
      </c>
      <c r="C60" s="211" t="s">
        <v>128</v>
      </c>
      <c r="D60" s="212"/>
      <c r="E60" s="212"/>
      <c r="F60" s="212"/>
      <c r="G60" s="212"/>
      <c r="H60" s="212"/>
      <c r="I60" s="213"/>
      <c r="J60" s="94">
        <v>0</v>
      </c>
    </row>
    <row r="61" spans="2:14" x14ac:dyDescent="0.45">
      <c r="B61" s="17" t="s">
        <v>6</v>
      </c>
      <c r="C61" s="91" t="s">
        <v>147</v>
      </c>
      <c r="D61" s="92"/>
      <c r="E61" s="92"/>
      <c r="F61" s="92"/>
      <c r="G61" s="92"/>
      <c r="H61" s="92"/>
      <c r="I61" s="93"/>
      <c r="J61" s="94">
        <v>0</v>
      </c>
    </row>
    <row r="62" spans="2:14" x14ac:dyDescent="0.45">
      <c r="B62" s="17" t="s">
        <v>7</v>
      </c>
      <c r="C62" s="211" t="s">
        <v>127</v>
      </c>
      <c r="D62" s="212"/>
      <c r="E62" s="212"/>
      <c r="F62" s="212"/>
      <c r="G62" s="212"/>
      <c r="H62" s="212"/>
      <c r="I62" s="213"/>
      <c r="J62" s="94">
        <v>0</v>
      </c>
    </row>
    <row r="63" spans="2:14" ht="16.5" thickBot="1" x14ac:dyDescent="0.5">
      <c r="B63" s="34" t="s">
        <v>8</v>
      </c>
      <c r="C63" s="214" t="s">
        <v>35</v>
      </c>
      <c r="D63" s="215"/>
      <c r="E63" s="215"/>
      <c r="F63" s="215"/>
      <c r="G63" s="215"/>
      <c r="H63" s="215"/>
      <c r="I63" s="216"/>
      <c r="J63" s="94">
        <v>0</v>
      </c>
    </row>
    <row r="64" spans="2:14" ht="18" customHeight="1" thickBot="1" x14ac:dyDescent="0.5">
      <c r="B64" s="207" t="s">
        <v>74</v>
      </c>
      <c r="C64" s="208"/>
      <c r="D64" s="208"/>
      <c r="E64" s="208"/>
      <c r="F64" s="208"/>
      <c r="G64" s="208"/>
      <c r="H64" s="208"/>
      <c r="I64" s="209"/>
      <c r="J64" s="45">
        <f>SUM(J57:J63)</f>
        <v>0</v>
      </c>
    </row>
    <row r="65" spans="2:13" ht="11.25" customHeight="1" thickBot="1" x14ac:dyDescent="0.5"/>
    <row r="66" spans="2:13" ht="15.6" customHeight="1" thickBot="1" x14ac:dyDescent="0.5">
      <c r="B66" s="237" t="s">
        <v>77</v>
      </c>
      <c r="C66" s="238"/>
      <c r="D66" s="238"/>
      <c r="E66" s="238"/>
      <c r="F66" s="238"/>
      <c r="G66" s="238"/>
      <c r="H66" s="238"/>
      <c r="I66" s="239"/>
      <c r="J66" s="20" t="s">
        <v>18</v>
      </c>
    </row>
    <row r="67" spans="2:13" x14ac:dyDescent="0.45">
      <c r="B67" s="23" t="s">
        <v>36</v>
      </c>
      <c r="C67" s="155" t="str">
        <f>B34</f>
        <v>Submódulo 1 - 13º Salário e adicional de férias</v>
      </c>
      <c r="D67" s="155" t="s">
        <v>22</v>
      </c>
      <c r="E67" s="155" t="s">
        <v>22</v>
      </c>
      <c r="F67" s="155" t="s">
        <v>22</v>
      </c>
      <c r="G67" s="155" t="s">
        <v>22</v>
      </c>
      <c r="H67" s="155" t="s">
        <v>22</v>
      </c>
      <c r="I67" s="155" t="s">
        <v>22</v>
      </c>
      <c r="J67" s="57">
        <f>J40</f>
        <v>0</v>
      </c>
    </row>
    <row r="68" spans="2:13" x14ac:dyDescent="0.45">
      <c r="B68" s="24" t="s">
        <v>37</v>
      </c>
      <c r="C68" s="228" t="str">
        <f>B42</f>
        <v>Submódulo 2 - Encargos Previdenciários (GPS), Fundo de Garantia por Tempo de Serviço (FGTS) e outras contribuições</v>
      </c>
      <c r="D68" s="229"/>
      <c r="E68" s="229"/>
      <c r="F68" s="229"/>
      <c r="G68" s="229"/>
      <c r="H68" s="229"/>
      <c r="I68" s="230"/>
      <c r="J68" s="53">
        <f>J53</f>
        <v>0</v>
      </c>
    </row>
    <row r="69" spans="2:13" ht="16.5" thickBot="1" x14ac:dyDescent="0.5">
      <c r="B69" s="24" t="s">
        <v>38</v>
      </c>
      <c r="C69" s="210" t="str">
        <f>B55</f>
        <v>Submódulo 3 - Benefícios mensais e diários</v>
      </c>
      <c r="D69" s="210" t="s">
        <v>20</v>
      </c>
      <c r="E69" s="210" t="s">
        <v>20</v>
      </c>
      <c r="F69" s="210" t="s">
        <v>20</v>
      </c>
      <c r="G69" s="210" t="s">
        <v>20</v>
      </c>
      <c r="H69" s="210" t="s">
        <v>20</v>
      </c>
      <c r="I69" s="210" t="s">
        <v>20</v>
      </c>
      <c r="J69" s="53">
        <f>J64</f>
        <v>0</v>
      </c>
    </row>
    <row r="70" spans="2:13" ht="16.5" customHeight="1" thickBot="1" x14ac:dyDescent="0.6">
      <c r="B70" s="149" t="s">
        <v>78</v>
      </c>
      <c r="C70" s="150"/>
      <c r="D70" s="150"/>
      <c r="E70" s="150"/>
      <c r="F70" s="150"/>
      <c r="G70" s="150"/>
      <c r="H70" s="150"/>
      <c r="I70" s="151"/>
      <c r="J70" s="25">
        <f>SUM(J67:J69)</f>
        <v>0</v>
      </c>
    </row>
    <row r="71" spans="2:13" ht="11.25" customHeight="1" thickBot="1" x14ac:dyDescent="0.5"/>
    <row r="72" spans="2:13" ht="16.5" customHeight="1" thickBot="1" x14ac:dyDescent="0.5">
      <c r="B72" s="143" t="s">
        <v>79</v>
      </c>
      <c r="C72" s="144"/>
      <c r="D72" s="144"/>
      <c r="E72" s="144"/>
      <c r="F72" s="144"/>
      <c r="G72" s="144"/>
      <c r="H72" s="144"/>
      <c r="I72" s="144"/>
      <c r="J72" s="145"/>
    </row>
    <row r="73" spans="2:13" x14ac:dyDescent="0.45">
      <c r="B73" s="26" t="s">
        <v>139</v>
      </c>
      <c r="C73" s="255" t="s">
        <v>72</v>
      </c>
      <c r="D73" s="256"/>
      <c r="E73" s="256"/>
      <c r="F73" s="256"/>
      <c r="G73" s="256"/>
      <c r="H73" s="257"/>
      <c r="I73" s="27" t="s">
        <v>96</v>
      </c>
      <c r="J73" s="28" t="s">
        <v>18</v>
      </c>
    </row>
    <row r="74" spans="2:13" x14ac:dyDescent="0.45">
      <c r="B74" s="17" t="s">
        <v>0</v>
      </c>
      <c r="C74" s="211" t="s">
        <v>88</v>
      </c>
      <c r="D74" s="212"/>
      <c r="E74" s="212"/>
      <c r="F74" s="212"/>
      <c r="G74" s="212"/>
      <c r="H74" s="213"/>
      <c r="I74" s="18">
        <f>1/12*5%</f>
        <v>4.1999999999999997E-3</v>
      </c>
      <c r="J74" s="55">
        <f>I74*($G$31+$J$38)</f>
        <v>0</v>
      </c>
    </row>
    <row r="75" spans="2:13" x14ac:dyDescent="0.45">
      <c r="B75" s="17" t="s">
        <v>1</v>
      </c>
      <c r="C75" s="211" t="s">
        <v>81</v>
      </c>
      <c r="D75" s="212"/>
      <c r="E75" s="212"/>
      <c r="F75" s="212"/>
      <c r="G75" s="212"/>
      <c r="H75" s="213"/>
      <c r="I75" s="18">
        <f>8%*I74</f>
        <v>2.9999999999999997E-4</v>
      </c>
      <c r="J75" s="55">
        <f>8%*J74</f>
        <v>0</v>
      </c>
    </row>
    <row r="76" spans="2:13" x14ac:dyDescent="0.45">
      <c r="B76" s="17" t="s">
        <v>2</v>
      </c>
      <c r="C76" s="211" t="s">
        <v>87</v>
      </c>
      <c r="D76" s="212"/>
      <c r="E76" s="212"/>
      <c r="F76" s="212"/>
      <c r="G76" s="212"/>
      <c r="H76" s="213"/>
      <c r="I76" s="18">
        <v>0.04</v>
      </c>
      <c r="J76" s="55">
        <f>I76*$G$31</f>
        <v>0</v>
      </c>
    </row>
    <row r="77" spans="2:13" x14ac:dyDescent="0.45">
      <c r="B77" s="17" t="s">
        <v>3</v>
      </c>
      <c r="C77" s="211" t="s">
        <v>86</v>
      </c>
      <c r="D77" s="212"/>
      <c r="E77" s="212"/>
      <c r="F77" s="212"/>
      <c r="G77" s="212"/>
      <c r="H77" s="213"/>
      <c r="I77" s="18">
        <f>7/30/12</f>
        <v>1.9400000000000001E-2</v>
      </c>
      <c r="J77" s="55">
        <f>I77*$G$31</f>
        <v>0</v>
      </c>
    </row>
    <row r="78" spans="2:13" ht="16.5" thickBot="1" x14ac:dyDescent="0.5">
      <c r="B78" s="17" t="s">
        <v>6</v>
      </c>
      <c r="C78" s="211" t="s">
        <v>39</v>
      </c>
      <c r="D78" s="212"/>
      <c r="E78" s="212"/>
      <c r="F78" s="212"/>
      <c r="G78" s="212"/>
      <c r="H78" s="213"/>
      <c r="I78" s="18">
        <f>I77*I53</f>
        <v>7.7000000000000002E-3</v>
      </c>
      <c r="J78" s="55">
        <f>J77*I53</f>
        <v>0</v>
      </c>
    </row>
    <row r="79" spans="2:13" ht="19.5" thickBot="1" x14ac:dyDescent="0.6">
      <c r="B79" s="149" t="s">
        <v>80</v>
      </c>
      <c r="C79" s="150"/>
      <c r="D79" s="150"/>
      <c r="E79" s="150"/>
      <c r="F79" s="150"/>
      <c r="G79" s="150"/>
      <c r="H79" s="150"/>
      <c r="I79" s="151">
        <f>SUM(I74:I78)</f>
        <v>7.1599999999999997E-2</v>
      </c>
      <c r="J79" s="25">
        <f>SUM(J74:J78)</f>
        <v>0</v>
      </c>
      <c r="M79" s="29"/>
    </row>
    <row r="80" spans="2:13" ht="11.25" customHeight="1" thickBot="1" x14ac:dyDescent="0.5">
      <c r="B80" s="29"/>
      <c r="C80" s="29"/>
      <c r="D80" s="29"/>
      <c r="E80" s="29"/>
      <c r="F80" s="29"/>
      <c r="G80" s="29"/>
      <c r="H80" s="29"/>
      <c r="I80" s="29"/>
      <c r="J80" s="29"/>
      <c r="K80" s="29"/>
      <c r="M80" s="29"/>
    </row>
    <row r="81" spans="2:11" ht="17.25" customHeight="1" thickBot="1" x14ac:dyDescent="0.5">
      <c r="B81" s="143" t="s">
        <v>82</v>
      </c>
      <c r="C81" s="144"/>
      <c r="D81" s="144"/>
      <c r="E81" s="144"/>
      <c r="F81" s="144"/>
      <c r="G81" s="144"/>
      <c r="H81" s="144"/>
      <c r="I81" s="144"/>
      <c r="J81" s="145"/>
    </row>
    <row r="82" spans="2:11" ht="16.5" thickBot="1" x14ac:dyDescent="0.5">
      <c r="B82" s="137" t="s">
        <v>84</v>
      </c>
      <c r="C82" s="138"/>
      <c r="D82" s="138"/>
      <c r="E82" s="138"/>
      <c r="F82" s="138"/>
      <c r="G82" s="138"/>
      <c r="H82" s="138"/>
      <c r="I82" s="138"/>
      <c r="J82" s="139"/>
    </row>
    <row r="83" spans="2:11" x14ac:dyDescent="0.45">
      <c r="B83" s="14" t="s">
        <v>21</v>
      </c>
      <c r="C83" s="140" t="s">
        <v>72</v>
      </c>
      <c r="D83" s="141"/>
      <c r="E83" s="141"/>
      <c r="F83" s="141"/>
      <c r="G83" s="141"/>
      <c r="H83" s="142"/>
      <c r="I83" s="15" t="s">
        <v>96</v>
      </c>
      <c r="J83" s="30" t="s">
        <v>18</v>
      </c>
    </row>
    <row r="84" spans="2:11" x14ac:dyDescent="0.45">
      <c r="B84" s="21" t="s">
        <v>0</v>
      </c>
      <c r="C84" s="269" t="s">
        <v>53</v>
      </c>
      <c r="D84" s="270"/>
      <c r="E84" s="270"/>
      <c r="F84" s="270"/>
      <c r="G84" s="270"/>
      <c r="H84" s="271"/>
      <c r="I84" s="18">
        <v>9.0899999999999995E-2</v>
      </c>
      <c r="J84" s="55">
        <f>I84*($G$31)</f>
        <v>0</v>
      </c>
    </row>
    <row r="85" spans="2:11" x14ac:dyDescent="0.45">
      <c r="B85" s="17" t="s">
        <v>1</v>
      </c>
      <c r="C85" s="210" t="s">
        <v>54</v>
      </c>
      <c r="D85" s="210"/>
      <c r="E85" s="210"/>
      <c r="F85" s="210"/>
      <c r="G85" s="210"/>
      <c r="H85" s="210"/>
      <c r="I85" s="18">
        <f>(6/360)</f>
        <v>1.67E-2</v>
      </c>
      <c r="J85" s="55">
        <f t="shared" ref="J85:J89" si="1">I85*($G$31)</f>
        <v>0</v>
      </c>
    </row>
    <row r="86" spans="2:11" x14ac:dyDescent="0.45">
      <c r="B86" s="31" t="s">
        <v>2</v>
      </c>
      <c r="C86" s="269" t="s">
        <v>55</v>
      </c>
      <c r="D86" s="270"/>
      <c r="E86" s="270"/>
      <c r="F86" s="270"/>
      <c r="G86" s="270"/>
      <c r="H86" s="271"/>
      <c r="I86" s="18">
        <f>5/360*1.399%</f>
        <v>2.0000000000000001E-4</v>
      </c>
      <c r="J86" s="55">
        <f t="shared" si="1"/>
        <v>0</v>
      </c>
    </row>
    <row r="87" spans="2:11" x14ac:dyDescent="0.45">
      <c r="B87" s="17" t="s">
        <v>3</v>
      </c>
      <c r="C87" s="210" t="s">
        <v>52</v>
      </c>
      <c r="D87" s="210"/>
      <c r="E87" s="210"/>
      <c r="F87" s="210"/>
      <c r="G87" s="210"/>
      <c r="H87" s="210"/>
      <c r="I87" s="18">
        <f>15/360*2.16%</f>
        <v>8.9999999999999998E-4</v>
      </c>
      <c r="J87" s="55">
        <f t="shared" si="1"/>
        <v>0</v>
      </c>
    </row>
    <row r="88" spans="2:11" x14ac:dyDescent="0.45">
      <c r="B88" s="17" t="s">
        <v>6</v>
      </c>
      <c r="C88" s="269" t="s">
        <v>56</v>
      </c>
      <c r="D88" s="270"/>
      <c r="E88" s="270"/>
      <c r="F88" s="270"/>
      <c r="G88" s="270"/>
      <c r="H88" s="271"/>
      <c r="I88" s="18">
        <f>50%*(4/12)*1.399%*(I84+I40)</f>
        <v>5.9999999999999995E-4</v>
      </c>
      <c r="J88" s="55">
        <f t="shared" si="1"/>
        <v>0</v>
      </c>
      <c r="K88" s="32"/>
    </row>
    <row r="89" spans="2:11" x14ac:dyDescent="0.45">
      <c r="B89" s="17" t="s">
        <v>7</v>
      </c>
      <c r="C89" s="210" t="s">
        <v>57</v>
      </c>
      <c r="D89" s="210"/>
      <c r="E89" s="210"/>
      <c r="F89" s="210"/>
      <c r="G89" s="210"/>
      <c r="H89" s="210"/>
      <c r="I89" s="18"/>
      <c r="J89" s="55">
        <f>I89*($G$31)</f>
        <v>0</v>
      </c>
    </row>
    <row r="90" spans="2:11" x14ac:dyDescent="0.45">
      <c r="B90" s="128" t="s">
        <v>60</v>
      </c>
      <c r="C90" s="129"/>
      <c r="D90" s="129"/>
      <c r="E90" s="129"/>
      <c r="F90" s="129"/>
      <c r="G90" s="129"/>
      <c r="H90" s="130"/>
      <c r="I90" s="33">
        <f>SUM(I84:I89)</f>
        <v>0.10929999999999999</v>
      </c>
      <c r="J90" s="50">
        <f>SUM(J84:J89)</f>
        <v>0</v>
      </c>
    </row>
    <row r="91" spans="2:11" ht="16.5" thickBot="1" x14ac:dyDescent="0.5">
      <c r="B91" s="34" t="s">
        <v>8</v>
      </c>
      <c r="C91" s="134" t="s">
        <v>85</v>
      </c>
      <c r="D91" s="135"/>
      <c r="E91" s="135"/>
      <c r="F91" s="135"/>
      <c r="G91" s="135"/>
      <c r="H91" s="136"/>
      <c r="I91" s="35">
        <f>I53*I90</f>
        <v>4.3499999999999997E-2</v>
      </c>
      <c r="J91" s="56">
        <f>J90*I53</f>
        <v>0</v>
      </c>
      <c r="K91" s="32"/>
    </row>
    <row r="92" spans="2:11" ht="16.5" thickBot="1" x14ac:dyDescent="0.5">
      <c r="B92" s="131" t="s">
        <v>89</v>
      </c>
      <c r="C92" s="132" t="s">
        <v>15</v>
      </c>
      <c r="D92" s="132"/>
      <c r="E92" s="132"/>
      <c r="F92" s="132"/>
      <c r="G92" s="132"/>
      <c r="H92" s="132"/>
      <c r="I92" s="133"/>
      <c r="J92" s="49">
        <f>J90+J91</f>
        <v>0</v>
      </c>
    </row>
    <row r="93" spans="2:11" ht="16.5" customHeight="1" thickBot="1" x14ac:dyDescent="0.5"/>
    <row r="94" spans="2:11" ht="16.5" thickBot="1" x14ac:dyDescent="0.5">
      <c r="B94" s="237" t="s">
        <v>90</v>
      </c>
      <c r="C94" s="238"/>
      <c r="D94" s="238"/>
      <c r="E94" s="238"/>
      <c r="F94" s="238"/>
      <c r="G94" s="238"/>
      <c r="H94" s="238"/>
      <c r="I94" s="239"/>
      <c r="J94" s="20" t="s">
        <v>18</v>
      </c>
    </row>
    <row r="95" spans="2:11" ht="16.5" thickBot="1" x14ac:dyDescent="0.5">
      <c r="B95" s="14" t="s">
        <v>21</v>
      </c>
      <c r="C95" s="155" t="s">
        <v>51</v>
      </c>
      <c r="D95" s="155" t="s">
        <v>22</v>
      </c>
      <c r="E95" s="155" t="s">
        <v>22</v>
      </c>
      <c r="F95" s="155" t="s">
        <v>22</v>
      </c>
      <c r="G95" s="155" t="s">
        <v>22</v>
      </c>
      <c r="H95" s="155" t="s">
        <v>22</v>
      </c>
      <c r="I95" s="155" t="s">
        <v>22</v>
      </c>
      <c r="J95" s="58">
        <f>J92</f>
        <v>0</v>
      </c>
    </row>
    <row r="96" spans="2:11" ht="19.5" thickBot="1" x14ac:dyDescent="0.6">
      <c r="B96" s="149" t="s">
        <v>91</v>
      </c>
      <c r="C96" s="150"/>
      <c r="D96" s="150"/>
      <c r="E96" s="150"/>
      <c r="F96" s="150"/>
      <c r="G96" s="150"/>
      <c r="H96" s="150"/>
      <c r="I96" s="151"/>
      <c r="J96" s="25">
        <f>SUM(J95:J95)</f>
        <v>0</v>
      </c>
    </row>
    <row r="97" spans="2:10" ht="16.5" thickBot="1" x14ac:dyDescent="0.5"/>
    <row r="98" spans="2:10" ht="17.45" customHeight="1" thickBot="1" x14ac:dyDescent="0.5">
      <c r="B98" s="143" t="s">
        <v>92</v>
      </c>
      <c r="C98" s="144"/>
      <c r="D98" s="144"/>
      <c r="E98" s="144"/>
      <c r="F98" s="144"/>
      <c r="G98" s="144"/>
      <c r="H98" s="144"/>
      <c r="I98" s="144"/>
      <c r="J98" s="145"/>
    </row>
    <row r="99" spans="2:10" x14ac:dyDescent="0.45">
      <c r="B99" s="14" t="s">
        <v>140</v>
      </c>
      <c r="C99" s="225" t="s">
        <v>72</v>
      </c>
      <c r="D99" s="226"/>
      <c r="E99" s="226"/>
      <c r="F99" s="226"/>
      <c r="G99" s="226"/>
      <c r="H99" s="226"/>
      <c r="I99" s="227"/>
      <c r="J99" s="22" t="s">
        <v>18</v>
      </c>
    </row>
    <row r="100" spans="2:10" x14ac:dyDescent="0.45">
      <c r="B100" s="17" t="s">
        <v>0</v>
      </c>
      <c r="C100" s="228" t="s">
        <v>12</v>
      </c>
      <c r="D100" s="229"/>
      <c r="E100" s="229"/>
      <c r="F100" s="229"/>
      <c r="G100" s="229"/>
      <c r="H100" s="229"/>
      <c r="I100" s="230"/>
      <c r="J100" s="61">
        <v>0</v>
      </c>
    </row>
    <row r="101" spans="2:10" x14ac:dyDescent="0.45">
      <c r="B101" s="21" t="s">
        <v>1</v>
      </c>
      <c r="C101" s="231" t="s">
        <v>13</v>
      </c>
      <c r="D101" s="232"/>
      <c r="E101" s="232"/>
      <c r="F101" s="232"/>
      <c r="G101" s="232"/>
      <c r="H101" s="232"/>
      <c r="I101" s="233"/>
      <c r="J101" s="61">
        <v>0</v>
      </c>
    </row>
    <row r="102" spans="2:10" x14ac:dyDescent="0.45">
      <c r="B102" s="17" t="s">
        <v>2</v>
      </c>
      <c r="C102" s="228" t="s">
        <v>14</v>
      </c>
      <c r="D102" s="229"/>
      <c r="E102" s="229"/>
      <c r="F102" s="229"/>
      <c r="G102" s="229"/>
      <c r="H102" s="229"/>
      <c r="I102" s="230"/>
      <c r="J102" s="61">
        <v>0</v>
      </c>
    </row>
    <row r="103" spans="2:10" ht="16.5" thickBot="1" x14ac:dyDescent="0.5">
      <c r="B103" s="21" t="s">
        <v>3</v>
      </c>
      <c r="C103" s="146" t="s">
        <v>10</v>
      </c>
      <c r="D103" s="147"/>
      <c r="E103" s="147"/>
      <c r="F103" s="147"/>
      <c r="G103" s="147"/>
      <c r="H103" s="147"/>
      <c r="I103" s="148"/>
      <c r="J103" s="61">
        <v>0</v>
      </c>
    </row>
    <row r="104" spans="2:10" ht="19.5" thickBot="1" x14ac:dyDescent="0.6">
      <c r="B104" s="149" t="s">
        <v>93</v>
      </c>
      <c r="C104" s="150"/>
      <c r="D104" s="150"/>
      <c r="E104" s="150"/>
      <c r="F104" s="150"/>
      <c r="G104" s="150"/>
      <c r="H104" s="150"/>
      <c r="I104" s="151"/>
      <c r="J104" s="25">
        <f>SUM(J100:J103)</f>
        <v>0</v>
      </c>
    </row>
    <row r="105" spans="2:10" ht="16.5" thickBot="1" x14ac:dyDescent="0.5"/>
    <row r="106" spans="2:10" ht="17.25" customHeight="1" thickBot="1" x14ac:dyDescent="0.5">
      <c r="B106" s="143" t="s">
        <v>40</v>
      </c>
      <c r="C106" s="144"/>
      <c r="D106" s="144"/>
      <c r="E106" s="144"/>
      <c r="F106" s="144"/>
      <c r="G106" s="144"/>
      <c r="H106" s="144"/>
      <c r="I106" s="144"/>
      <c r="J106" s="145"/>
    </row>
    <row r="107" spans="2:10" x14ac:dyDescent="0.45">
      <c r="B107" s="14" t="s">
        <v>141</v>
      </c>
      <c r="C107" s="140" t="s">
        <v>72</v>
      </c>
      <c r="D107" s="141"/>
      <c r="E107" s="141"/>
      <c r="F107" s="141"/>
      <c r="G107" s="141"/>
      <c r="H107" s="142"/>
      <c r="I107" s="15" t="s">
        <v>94</v>
      </c>
      <c r="J107" s="16" t="s">
        <v>18</v>
      </c>
    </row>
    <row r="108" spans="2:10" x14ac:dyDescent="0.45">
      <c r="B108" s="17" t="s">
        <v>0</v>
      </c>
      <c r="C108" s="152" t="s">
        <v>24</v>
      </c>
      <c r="D108" s="153"/>
      <c r="E108" s="153"/>
      <c r="F108" s="153"/>
      <c r="G108" s="153"/>
      <c r="H108" s="154"/>
      <c r="I108" s="62">
        <v>0.05</v>
      </c>
      <c r="J108" s="53">
        <f>I108*J124</f>
        <v>0</v>
      </c>
    </row>
    <row r="109" spans="2:10" x14ac:dyDescent="0.45">
      <c r="B109" s="17" t="s">
        <v>1</v>
      </c>
      <c r="C109" s="152" t="s">
        <v>28</v>
      </c>
      <c r="D109" s="153"/>
      <c r="E109" s="153"/>
      <c r="F109" s="153"/>
      <c r="G109" s="153"/>
      <c r="H109" s="154"/>
      <c r="I109" s="63">
        <v>0.1</v>
      </c>
      <c r="J109" s="53">
        <f>I109*(J124+J108)</f>
        <v>0</v>
      </c>
    </row>
    <row r="110" spans="2:10" x14ac:dyDescent="0.45">
      <c r="B110" s="17" t="s">
        <v>2</v>
      </c>
      <c r="C110" s="152" t="s">
        <v>25</v>
      </c>
      <c r="D110" s="153"/>
      <c r="E110" s="153"/>
      <c r="F110" s="153"/>
      <c r="G110" s="153"/>
      <c r="H110" s="154"/>
      <c r="I110" s="18">
        <f>SUM(I111:I114)</f>
        <v>0.14249999999999999</v>
      </c>
      <c r="J110" s="53">
        <f>SUM(J111:J114)</f>
        <v>0</v>
      </c>
    </row>
    <row r="111" spans="2:10" x14ac:dyDescent="0.45">
      <c r="B111" s="64" t="s">
        <v>30</v>
      </c>
      <c r="C111" s="204" t="s">
        <v>158</v>
      </c>
      <c r="D111" s="205"/>
      <c r="E111" s="205"/>
      <c r="F111" s="205"/>
      <c r="G111" s="205"/>
      <c r="H111" s="206"/>
      <c r="I111" s="63">
        <v>1.6500000000000001E-2</v>
      </c>
      <c r="J111" s="53">
        <f>I111*$J$126</f>
        <v>0</v>
      </c>
    </row>
    <row r="112" spans="2:10" x14ac:dyDescent="0.45">
      <c r="B112" s="64" t="s">
        <v>31</v>
      </c>
      <c r="C112" s="204" t="s">
        <v>157</v>
      </c>
      <c r="D112" s="205" t="s">
        <v>48</v>
      </c>
      <c r="E112" s="205" t="s">
        <v>26</v>
      </c>
      <c r="F112" s="205" t="s">
        <v>26</v>
      </c>
      <c r="G112" s="205"/>
      <c r="H112" s="206"/>
      <c r="I112" s="63">
        <v>7.5999999999999998E-2</v>
      </c>
      <c r="J112" s="53">
        <f>I112*$J$126</f>
        <v>0</v>
      </c>
    </row>
    <row r="113" spans="2:11" x14ac:dyDescent="0.45">
      <c r="B113" s="64" t="s">
        <v>32</v>
      </c>
      <c r="C113" s="204" t="s">
        <v>49</v>
      </c>
      <c r="D113" s="205" t="s">
        <v>49</v>
      </c>
      <c r="E113" s="205" t="s">
        <v>27</v>
      </c>
      <c r="F113" s="205" t="s">
        <v>27</v>
      </c>
      <c r="G113" s="205"/>
      <c r="H113" s="206"/>
      <c r="I113" s="63">
        <v>0.05</v>
      </c>
      <c r="J113" s="53">
        <f>I113*$J$126</f>
        <v>0</v>
      </c>
    </row>
    <row r="114" spans="2:11" ht="16.5" thickBot="1" x14ac:dyDescent="0.5">
      <c r="B114" s="65" t="s">
        <v>33</v>
      </c>
      <c r="C114" s="152" t="s">
        <v>145</v>
      </c>
      <c r="D114" s="153" t="s">
        <v>50</v>
      </c>
      <c r="E114" s="153"/>
      <c r="F114" s="153"/>
      <c r="G114" s="153"/>
      <c r="H114" s="154"/>
      <c r="I114" s="66">
        <v>0</v>
      </c>
      <c r="J114" s="59">
        <f>I114*$J$126</f>
        <v>0</v>
      </c>
      <c r="K114" s="19"/>
    </row>
    <row r="115" spans="2:11" ht="18.600000000000001" customHeight="1" thickBot="1" x14ac:dyDescent="0.5">
      <c r="B115" s="240" t="s">
        <v>95</v>
      </c>
      <c r="C115" s="241"/>
      <c r="D115" s="241"/>
      <c r="E115" s="241"/>
      <c r="F115" s="241"/>
      <c r="G115" s="241"/>
      <c r="H115" s="241"/>
      <c r="I115" s="242"/>
      <c r="J115" s="51">
        <f>J108+J109+J110</f>
        <v>0</v>
      </c>
    </row>
    <row r="116" spans="2:11" ht="11.25" customHeight="1" thickBot="1" x14ac:dyDescent="0.5"/>
    <row r="117" spans="2:11" ht="18.75" customHeight="1" thickBot="1" x14ac:dyDescent="0.5">
      <c r="B117" s="234" t="s">
        <v>98</v>
      </c>
      <c r="C117" s="235"/>
      <c r="D117" s="235"/>
      <c r="E117" s="235"/>
      <c r="F117" s="235"/>
      <c r="G117" s="235"/>
      <c r="H117" s="235"/>
      <c r="I117" s="235"/>
      <c r="J117" s="236"/>
    </row>
    <row r="118" spans="2:11" ht="16.5" thickBot="1" x14ac:dyDescent="0.5">
      <c r="B118" s="237" t="s">
        <v>41</v>
      </c>
      <c r="C118" s="238"/>
      <c r="D118" s="238"/>
      <c r="E118" s="238"/>
      <c r="F118" s="238"/>
      <c r="G118" s="238"/>
      <c r="H118" s="238"/>
      <c r="I118" s="239"/>
      <c r="J118" s="20" t="s">
        <v>18</v>
      </c>
    </row>
    <row r="119" spans="2:11" x14ac:dyDescent="0.45">
      <c r="B119" s="17" t="s">
        <v>0</v>
      </c>
      <c r="C119" s="210" t="s">
        <v>29</v>
      </c>
      <c r="D119" s="210"/>
      <c r="E119" s="210"/>
      <c r="F119" s="210"/>
      <c r="G119" s="210"/>
      <c r="H119" s="210"/>
      <c r="I119" s="210"/>
      <c r="J119" s="60">
        <f>G31</f>
        <v>0</v>
      </c>
    </row>
    <row r="120" spans="2:11" x14ac:dyDescent="0.45">
      <c r="B120" s="17" t="s">
        <v>1</v>
      </c>
      <c r="C120" s="210" t="s">
        <v>42</v>
      </c>
      <c r="D120" s="210" t="s">
        <v>22</v>
      </c>
      <c r="E120" s="210" t="s">
        <v>22</v>
      </c>
      <c r="F120" s="210" t="s">
        <v>22</v>
      </c>
      <c r="G120" s="210" t="s">
        <v>22</v>
      </c>
      <c r="H120" s="210" t="s">
        <v>22</v>
      </c>
      <c r="I120" s="210" t="s">
        <v>22</v>
      </c>
      <c r="J120" s="60">
        <f>J70</f>
        <v>0</v>
      </c>
    </row>
    <row r="121" spans="2:11" x14ac:dyDescent="0.45">
      <c r="B121" s="17" t="s">
        <v>2</v>
      </c>
      <c r="C121" s="210" t="s">
        <v>43</v>
      </c>
      <c r="D121" s="210" t="s">
        <v>20</v>
      </c>
      <c r="E121" s="210" t="s">
        <v>20</v>
      </c>
      <c r="F121" s="210" t="s">
        <v>20</v>
      </c>
      <c r="G121" s="210" t="s">
        <v>20</v>
      </c>
      <c r="H121" s="210" t="s">
        <v>20</v>
      </c>
      <c r="I121" s="210" t="s">
        <v>20</v>
      </c>
      <c r="J121" s="60">
        <f>J79</f>
        <v>0</v>
      </c>
    </row>
    <row r="122" spans="2:11" x14ac:dyDescent="0.45">
      <c r="B122" s="17" t="s">
        <v>3</v>
      </c>
      <c r="C122" s="210" t="s">
        <v>44</v>
      </c>
      <c r="D122" s="210" t="s">
        <v>23</v>
      </c>
      <c r="E122" s="210" t="s">
        <v>23</v>
      </c>
      <c r="F122" s="210" t="s">
        <v>23</v>
      </c>
      <c r="G122" s="210" t="s">
        <v>23</v>
      </c>
      <c r="H122" s="210" t="s">
        <v>23</v>
      </c>
      <c r="I122" s="210" t="s">
        <v>23</v>
      </c>
      <c r="J122" s="60">
        <f>J96</f>
        <v>0</v>
      </c>
    </row>
    <row r="123" spans="2:11" x14ac:dyDescent="0.45">
      <c r="B123" s="17" t="s">
        <v>6</v>
      </c>
      <c r="C123" s="210" t="s">
        <v>45</v>
      </c>
      <c r="D123" s="210" t="s">
        <v>23</v>
      </c>
      <c r="E123" s="210" t="s">
        <v>23</v>
      </c>
      <c r="F123" s="210" t="s">
        <v>23</v>
      </c>
      <c r="G123" s="210" t="s">
        <v>23</v>
      </c>
      <c r="H123" s="210" t="s">
        <v>23</v>
      </c>
      <c r="I123" s="210" t="s">
        <v>23</v>
      </c>
      <c r="J123" s="60">
        <f>J104</f>
        <v>0</v>
      </c>
    </row>
    <row r="124" spans="2:11" x14ac:dyDescent="0.45">
      <c r="B124" s="243" t="s">
        <v>46</v>
      </c>
      <c r="C124" s="244"/>
      <c r="D124" s="244"/>
      <c r="E124" s="244"/>
      <c r="F124" s="244"/>
      <c r="G124" s="244"/>
      <c r="H124" s="244"/>
      <c r="I124" s="245"/>
      <c r="J124" s="52">
        <f>SUM(J119:J123)</f>
        <v>0</v>
      </c>
    </row>
    <row r="125" spans="2:11" ht="16.5" thickBot="1" x14ac:dyDescent="0.5">
      <c r="B125" s="17" t="s">
        <v>7</v>
      </c>
      <c r="C125" s="210" t="s">
        <v>47</v>
      </c>
      <c r="D125" s="210" t="s">
        <v>10</v>
      </c>
      <c r="E125" s="210" t="s">
        <v>10</v>
      </c>
      <c r="F125" s="210" t="s">
        <v>10</v>
      </c>
      <c r="G125" s="210" t="s">
        <v>10</v>
      </c>
      <c r="H125" s="210" t="s">
        <v>10</v>
      </c>
      <c r="I125" s="210" t="s">
        <v>10</v>
      </c>
      <c r="J125" s="60">
        <f>J115</f>
        <v>0</v>
      </c>
    </row>
    <row r="126" spans="2:11" ht="19.5" thickBot="1" x14ac:dyDescent="0.5">
      <c r="B126" s="240" t="s">
        <v>97</v>
      </c>
      <c r="C126" s="241"/>
      <c r="D126" s="241"/>
      <c r="E126" s="241"/>
      <c r="F126" s="241"/>
      <c r="G126" s="241"/>
      <c r="H126" s="241"/>
      <c r="I126" s="242"/>
      <c r="J126" s="51">
        <f>(J124+J108+J109)/(1-I110)</f>
        <v>0</v>
      </c>
    </row>
    <row r="127" spans="2:11" ht="11.25" customHeight="1" thickBot="1" x14ac:dyDescent="0.5"/>
    <row r="128" spans="2:11" ht="18.75" customHeight="1" thickBot="1" x14ac:dyDescent="0.5">
      <c r="B128" s="234" t="s">
        <v>110</v>
      </c>
      <c r="C128" s="235"/>
      <c r="D128" s="235"/>
      <c r="E128" s="235"/>
      <c r="F128" s="235"/>
      <c r="G128" s="235"/>
      <c r="H128" s="235"/>
      <c r="I128" s="235"/>
      <c r="J128" s="236"/>
    </row>
    <row r="129" spans="2:10" ht="19.5" customHeight="1" thickBot="1" x14ac:dyDescent="0.5">
      <c r="B129" s="123" t="s">
        <v>112</v>
      </c>
      <c r="C129" s="124"/>
      <c r="D129" s="124"/>
      <c r="E129" s="124"/>
      <c r="F129" s="124"/>
      <c r="G129" s="125"/>
      <c r="H129" s="85" t="s">
        <v>113</v>
      </c>
      <c r="I129" s="86" t="s">
        <v>103</v>
      </c>
      <c r="J129" s="87" t="s">
        <v>114</v>
      </c>
    </row>
    <row r="130" spans="2:10" ht="20.25" thickBot="1" x14ac:dyDescent="0.6">
      <c r="B130" s="246" t="s">
        <v>106</v>
      </c>
      <c r="C130" s="247"/>
      <c r="D130" s="247"/>
      <c r="E130" s="247"/>
      <c r="F130" s="247"/>
      <c r="G130" s="247"/>
      <c r="H130" s="78" t="s">
        <v>105</v>
      </c>
      <c r="I130" s="88">
        <v>1</v>
      </c>
      <c r="J130" s="79">
        <f>I130*J126</f>
        <v>0</v>
      </c>
    </row>
    <row r="131" spans="2:10" ht="7.5" customHeight="1" thickBot="1" x14ac:dyDescent="0.6">
      <c r="B131" s="80"/>
      <c r="C131" s="81"/>
      <c r="D131" s="81"/>
      <c r="E131" s="81"/>
      <c r="F131" s="81"/>
      <c r="G131" s="81"/>
      <c r="H131" s="82"/>
      <c r="I131" s="82"/>
      <c r="J131" s="83"/>
    </row>
    <row r="132" spans="2:10" ht="20.25" thickBot="1" x14ac:dyDescent="0.6">
      <c r="B132" s="246" t="s">
        <v>107</v>
      </c>
      <c r="C132" s="247"/>
      <c r="D132" s="247"/>
      <c r="E132" s="247"/>
      <c r="F132" s="247"/>
      <c r="G132" s="247"/>
      <c r="H132" s="78" t="s">
        <v>108</v>
      </c>
      <c r="I132" s="84">
        <v>12</v>
      </c>
      <c r="J132" s="79">
        <f>J130*I132</f>
        <v>0</v>
      </c>
    </row>
    <row r="133" spans="2:10" ht="20.25" thickBot="1" x14ac:dyDescent="0.5">
      <c r="B133" s="120"/>
      <c r="C133" s="121"/>
      <c r="D133" s="121"/>
      <c r="E133" s="121"/>
      <c r="F133" s="121"/>
      <c r="G133" s="121"/>
      <c r="H133" s="121"/>
      <c r="I133" s="121"/>
      <c r="J133" s="122"/>
    </row>
    <row r="134" spans="2:10" ht="20.25" thickBot="1" x14ac:dyDescent="0.5">
      <c r="B134" s="267" t="s">
        <v>111</v>
      </c>
      <c r="C134" s="268"/>
      <c r="D134" s="268"/>
      <c r="E134" s="268"/>
      <c r="F134" s="268"/>
      <c r="G134" s="268"/>
      <c r="H134" s="261">
        <f>J130</f>
        <v>0</v>
      </c>
      <c r="I134" s="262"/>
      <c r="J134" s="263"/>
    </row>
    <row r="135" spans="2:10" ht="20.25" thickBot="1" x14ac:dyDescent="0.5">
      <c r="B135" s="267" t="s">
        <v>155</v>
      </c>
      <c r="C135" s="268"/>
      <c r="D135" s="268"/>
      <c r="E135" s="268"/>
      <c r="F135" s="268"/>
      <c r="G135" s="268"/>
      <c r="H135" s="264">
        <f>J130*12</f>
        <v>0</v>
      </c>
      <c r="I135" s="265"/>
      <c r="J135" s="266"/>
    </row>
    <row r="136" spans="2:10" ht="20.25" thickBot="1" x14ac:dyDescent="0.5">
      <c r="B136" s="267" t="s">
        <v>156</v>
      </c>
      <c r="C136" s="268"/>
      <c r="D136" s="268"/>
      <c r="E136" s="268"/>
      <c r="F136" s="268"/>
      <c r="G136" s="268"/>
      <c r="H136" s="264">
        <f>J130*30</f>
        <v>0</v>
      </c>
      <c r="I136" s="265"/>
      <c r="J136" s="266"/>
    </row>
    <row r="138" spans="2:10" x14ac:dyDescent="0.45">
      <c r="B138" s="48" t="s">
        <v>144</v>
      </c>
    </row>
    <row r="139" spans="2:10" x14ac:dyDescent="0.45">
      <c r="B139" s="47"/>
      <c r="C139" s="13" t="s">
        <v>154</v>
      </c>
    </row>
    <row r="140" spans="2:10" x14ac:dyDescent="0.45">
      <c r="B140" s="76"/>
      <c r="C140" s="13" t="s">
        <v>146</v>
      </c>
    </row>
  </sheetData>
  <sheetProtection algorithmName="SHA-512" hashValue="pHl83INxRZ5VdKe/L9L4dRGhng+4Pn69uB824rWAgVq9LL2/HVJGONBeVEs9IFhHM1syjufTSEIeEf3bthjArQ==" saltValue="I1Zj0fw8DzR6L2fpdJdOGg==" spinCount="100000" sheet="1" objects="1" scenarios="1"/>
  <mergeCells count="140">
    <mergeCell ref="H134:J134"/>
    <mergeCell ref="H135:J135"/>
    <mergeCell ref="H136:J136"/>
    <mergeCell ref="B134:G134"/>
    <mergeCell ref="B135:G135"/>
    <mergeCell ref="B136:G136"/>
    <mergeCell ref="B94:I94"/>
    <mergeCell ref="B98:J98"/>
    <mergeCell ref="B66:I66"/>
    <mergeCell ref="C87:H87"/>
    <mergeCell ref="C88:H88"/>
    <mergeCell ref="C89:H89"/>
    <mergeCell ref="B92:I92"/>
    <mergeCell ref="B90:H90"/>
    <mergeCell ref="C85:H85"/>
    <mergeCell ref="C86:H86"/>
    <mergeCell ref="C76:H76"/>
    <mergeCell ref="C77:H77"/>
    <mergeCell ref="C78:H78"/>
    <mergeCell ref="B79:I79"/>
    <mergeCell ref="B81:J81"/>
    <mergeCell ref="B82:J82"/>
    <mergeCell ref="C83:H83"/>
    <mergeCell ref="C84:H84"/>
    <mergeCell ref="B126:I126"/>
    <mergeCell ref="B128:J128"/>
    <mergeCell ref="B124:I124"/>
    <mergeCell ref="B130:G130"/>
    <mergeCell ref="B132:G132"/>
    <mergeCell ref="B53:H53"/>
    <mergeCell ref="C43:H43"/>
    <mergeCell ref="C44:H44"/>
    <mergeCell ref="C45:H45"/>
    <mergeCell ref="C48:H48"/>
    <mergeCell ref="C49:H49"/>
    <mergeCell ref="C50:H50"/>
    <mergeCell ref="C51:H51"/>
    <mergeCell ref="C52:H52"/>
    <mergeCell ref="B72:J72"/>
    <mergeCell ref="C73:H73"/>
    <mergeCell ref="C74:H74"/>
    <mergeCell ref="C75:H75"/>
    <mergeCell ref="B55:J55"/>
    <mergeCell ref="C67:I67"/>
    <mergeCell ref="C68:I68"/>
    <mergeCell ref="C122:I122"/>
    <mergeCell ref="C114:H114"/>
    <mergeCell ref="B115:I115"/>
    <mergeCell ref="C123:I123"/>
    <mergeCell ref="C125:I125"/>
    <mergeCell ref="C99:I99"/>
    <mergeCell ref="C100:I100"/>
    <mergeCell ref="C101:I101"/>
    <mergeCell ref="C102:I102"/>
    <mergeCell ref="B117:J117"/>
    <mergeCell ref="B118:I118"/>
    <mergeCell ref="C119:I119"/>
    <mergeCell ref="C120:I120"/>
    <mergeCell ref="C121:I121"/>
    <mergeCell ref="B10:C10"/>
    <mergeCell ref="D10:J10"/>
    <mergeCell ref="F8:J8"/>
    <mergeCell ref="C113:H113"/>
    <mergeCell ref="B64:I64"/>
    <mergeCell ref="C69:I69"/>
    <mergeCell ref="B70:I70"/>
    <mergeCell ref="C57:I57"/>
    <mergeCell ref="C58:I58"/>
    <mergeCell ref="C59:I59"/>
    <mergeCell ref="C63:I63"/>
    <mergeCell ref="C60:I60"/>
    <mergeCell ref="C62:I62"/>
    <mergeCell ref="B12:J12"/>
    <mergeCell ref="C110:H110"/>
    <mergeCell ref="C111:H111"/>
    <mergeCell ref="C112:H112"/>
    <mergeCell ref="I22:J22"/>
    <mergeCell ref="B13:H13"/>
    <mergeCell ref="B14:H14"/>
    <mergeCell ref="B15:H15"/>
    <mergeCell ref="B16:H16"/>
    <mergeCell ref="B18:H18"/>
    <mergeCell ref="B19:H19"/>
    <mergeCell ref="B2:J2"/>
    <mergeCell ref="B3:J3"/>
    <mergeCell ref="B31:F31"/>
    <mergeCell ref="B24:I24"/>
    <mergeCell ref="B25:F25"/>
    <mergeCell ref="G25:I25"/>
    <mergeCell ref="C26:F26"/>
    <mergeCell ref="G26:I26"/>
    <mergeCell ref="C30:F30"/>
    <mergeCell ref="G30:I30"/>
    <mergeCell ref="C27:F27"/>
    <mergeCell ref="G27:I27"/>
    <mergeCell ref="C28:F28"/>
    <mergeCell ref="G28:I28"/>
    <mergeCell ref="I17:J17"/>
    <mergeCell ref="B21:H21"/>
    <mergeCell ref="G31:I31"/>
    <mergeCell ref="I13:J13"/>
    <mergeCell ref="I14:J14"/>
    <mergeCell ref="I15:J15"/>
    <mergeCell ref="I16:J16"/>
    <mergeCell ref="I18:J18"/>
    <mergeCell ref="I19:J19"/>
    <mergeCell ref="I20:J20"/>
    <mergeCell ref="B20:H20"/>
    <mergeCell ref="B22:H22"/>
    <mergeCell ref="C35:H35"/>
    <mergeCell ref="C36:H36"/>
    <mergeCell ref="B34:J34"/>
    <mergeCell ref="B33:J33"/>
    <mergeCell ref="B17:H17"/>
    <mergeCell ref="C29:F29"/>
    <mergeCell ref="G29:I29"/>
    <mergeCell ref="F7:J7"/>
    <mergeCell ref="F6:J6"/>
    <mergeCell ref="F5:J5"/>
    <mergeCell ref="I46:I47"/>
    <mergeCell ref="C46:F47"/>
    <mergeCell ref="B46:B47"/>
    <mergeCell ref="J46:J47"/>
    <mergeCell ref="B133:J133"/>
    <mergeCell ref="B129:G129"/>
    <mergeCell ref="C37:H37"/>
    <mergeCell ref="C39:H39"/>
    <mergeCell ref="B38:H38"/>
    <mergeCell ref="B40:H40"/>
    <mergeCell ref="C91:H91"/>
    <mergeCell ref="B42:J42"/>
    <mergeCell ref="C56:I56"/>
    <mergeCell ref="B106:J106"/>
    <mergeCell ref="C103:I103"/>
    <mergeCell ref="B104:I104"/>
    <mergeCell ref="C107:H107"/>
    <mergeCell ref="C108:H108"/>
    <mergeCell ref="C109:H109"/>
    <mergeCell ref="C95:I95"/>
    <mergeCell ref="B96:I96"/>
  </mergeCells>
  <pageMargins left="0.511811024" right="0.511811024" top="0.78740157499999996" bottom="0.78740157499999996" header="0.31496062000000002" footer="0.31496062000000002"/>
  <pageSetup paperSize="9" scale="75" orientation="portrait" r:id="rId1"/>
  <headerFooter>
    <oddFooter>&amp;C_x000D_&amp;1#&amp;"Calibri"&amp;10&amp;K000000 Ostensivo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0DC04F-98D6-4C07-8A19-B340553FAB4A}">
  <dimension ref="B2:G20"/>
  <sheetViews>
    <sheetView showGridLines="0" workbookViewId="0">
      <selection activeCell="G8" sqref="G8"/>
    </sheetView>
  </sheetViews>
  <sheetFormatPr defaultRowHeight="15" x14ac:dyDescent="0.25"/>
  <cols>
    <col min="1" max="1" width="2.7109375" customWidth="1"/>
    <col min="3" max="3" width="18.28515625" customWidth="1"/>
    <col min="4" max="4" width="10.140625" bestFit="1" customWidth="1"/>
    <col min="5" max="5" width="15.140625" customWidth="1"/>
  </cols>
  <sheetData>
    <row r="2" spans="3:7" x14ac:dyDescent="0.25">
      <c r="C2" s="272" t="s">
        <v>126</v>
      </c>
      <c r="D2" s="272"/>
    </row>
    <row r="3" spans="3:7" x14ac:dyDescent="0.25">
      <c r="C3" s="1" t="s">
        <v>115</v>
      </c>
      <c r="D3" s="2"/>
    </row>
    <row r="4" spans="3:7" x14ac:dyDescent="0.25">
      <c r="C4" s="1" t="s">
        <v>116</v>
      </c>
      <c r="D4" s="3">
        <v>2</v>
      </c>
    </row>
    <row r="5" spans="3:7" x14ac:dyDescent="0.25">
      <c r="C5" s="1" t="s">
        <v>117</v>
      </c>
      <c r="D5" s="2">
        <f>D3*D4</f>
        <v>0</v>
      </c>
    </row>
    <row r="6" spans="3:7" x14ac:dyDescent="0.25">
      <c r="C6" s="1" t="s">
        <v>118</v>
      </c>
      <c r="D6" s="3">
        <v>21</v>
      </c>
    </row>
    <row r="7" spans="3:7" x14ac:dyDescent="0.25">
      <c r="C7" s="1" t="s">
        <v>119</v>
      </c>
      <c r="D7" s="2">
        <f>D5*D6</f>
        <v>0</v>
      </c>
    </row>
    <row r="8" spans="3:7" x14ac:dyDescent="0.25">
      <c r="C8" s="1" t="s">
        <v>120</v>
      </c>
      <c r="D8" s="98" cm="1">
        <f t="array" ref="D8:F8">'Modelo Proposta'!G26:I26*6%</f>
        <v>0</v>
      </c>
      <c r="E8" s="7">
        <v>0</v>
      </c>
      <c r="F8">
        <v>0</v>
      </c>
    </row>
    <row r="9" spans="3:7" ht="18" x14ac:dyDescent="0.45">
      <c r="C9" s="1"/>
      <c r="D9" s="2"/>
      <c r="F9" s="10"/>
      <c r="G9" s="9"/>
    </row>
    <row r="10" spans="3:7" ht="18" x14ac:dyDescent="0.45">
      <c r="C10" s="4" t="s">
        <v>121</v>
      </c>
      <c r="D10" s="5">
        <f>D7-D8</f>
        <v>0</v>
      </c>
      <c r="F10" s="10"/>
      <c r="G10" s="9"/>
    </row>
    <row r="11" spans="3:7" ht="18" x14ac:dyDescent="0.45">
      <c r="F11" s="9"/>
      <c r="G11" s="9"/>
    </row>
    <row r="12" spans="3:7" ht="18" x14ac:dyDescent="0.45">
      <c r="C12" s="272" t="s">
        <v>122</v>
      </c>
      <c r="D12" s="272"/>
      <c r="E12" s="272"/>
      <c r="F12" s="9"/>
    </row>
    <row r="13" spans="3:7" ht="18" x14ac:dyDescent="0.45">
      <c r="C13" s="6">
        <v>26</v>
      </c>
      <c r="D13" s="273" t="s">
        <v>123</v>
      </c>
      <c r="E13" s="274"/>
      <c r="F13" s="9"/>
    </row>
    <row r="14" spans="3:7" ht="18" x14ac:dyDescent="0.45">
      <c r="C14" s="6">
        <v>21</v>
      </c>
      <c r="D14" s="273" t="s">
        <v>124</v>
      </c>
      <c r="E14" s="274"/>
      <c r="F14" s="9"/>
    </row>
    <row r="15" spans="3:7" ht="18" x14ac:dyDescent="0.45">
      <c r="C15" s="6">
        <v>15.21</v>
      </c>
      <c r="D15" s="273" t="s">
        <v>125</v>
      </c>
      <c r="E15" s="274"/>
      <c r="F15" s="9"/>
    </row>
    <row r="16" spans="3:7" ht="18" x14ac:dyDescent="0.45">
      <c r="C16" s="8"/>
      <c r="F16" s="9"/>
    </row>
    <row r="17" spans="2:7" x14ac:dyDescent="0.25">
      <c r="C17" s="8"/>
    </row>
    <row r="18" spans="2:7" ht="18" x14ac:dyDescent="0.45">
      <c r="B18" s="8"/>
      <c r="C18" s="8"/>
      <c r="F18" s="10"/>
      <c r="G18" s="9"/>
    </row>
    <row r="19" spans="2:7" ht="18" x14ac:dyDescent="0.45">
      <c r="C19" s="8"/>
      <c r="F19" s="10"/>
      <c r="G19" s="9"/>
    </row>
    <row r="20" spans="2:7" ht="18" x14ac:dyDescent="0.45">
      <c r="C20" s="8"/>
      <c r="F20" s="10"/>
      <c r="G20" s="9"/>
    </row>
  </sheetData>
  <mergeCells count="5">
    <mergeCell ref="C2:D2"/>
    <mergeCell ref="D13:E13"/>
    <mergeCell ref="D14:E14"/>
    <mergeCell ref="D15:E15"/>
    <mergeCell ref="C12:E12"/>
  </mergeCells>
  <pageMargins left="0.511811024" right="0.511811024" top="0.78740157499999996" bottom="0.78740157499999996" header="0.31496062000000002" footer="0.31496062000000002"/>
  <headerFooter>
    <oddFooter>&amp;C_x000D_&amp;1#&amp;"Calibri"&amp;10&amp;K000000 Ostensivo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BBB774-B602-45ED-8044-0FAF16D07F3D}">
  <dimension ref="B2:I46"/>
  <sheetViews>
    <sheetView showGridLines="0" topLeftCell="A19" workbookViewId="0">
      <selection activeCell="I37" sqref="I37"/>
    </sheetView>
  </sheetViews>
  <sheetFormatPr defaultRowHeight="15" x14ac:dyDescent="0.25"/>
  <cols>
    <col min="1" max="1" width="3.28515625" customWidth="1"/>
    <col min="3" max="3" width="44.42578125" customWidth="1"/>
    <col min="6" max="8" width="10.28515625" bestFit="1" customWidth="1"/>
  </cols>
  <sheetData>
    <row r="2" spans="2:9" ht="15.75" x14ac:dyDescent="0.25">
      <c r="B2" s="275" t="s">
        <v>136</v>
      </c>
      <c r="C2" s="275"/>
      <c r="D2" s="275"/>
      <c r="E2" s="275"/>
      <c r="F2" s="275"/>
      <c r="G2" s="275"/>
      <c r="H2" s="275"/>
      <c r="I2" s="275"/>
    </row>
    <row r="3" spans="2:9" x14ac:dyDescent="0.25">
      <c r="B3" s="276" t="s">
        <v>130</v>
      </c>
      <c r="C3" s="276" t="s">
        <v>112</v>
      </c>
      <c r="D3" s="276" t="s">
        <v>131</v>
      </c>
      <c r="E3" s="276" t="s">
        <v>103</v>
      </c>
      <c r="F3" s="12" t="s">
        <v>133</v>
      </c>
      <c r="G3" s="12" t="s">
        <v>134</v>
      </c>
      <c r="H3" s="12" t="s">
        <v>135</v>
      </c>
      <c r="I3" s="276" t="s">
        <v>137</v>
      </c>
    </row>
    <row r="4" spans="2:9" x14ac:dyDescent="0.25">
      <c r="B4" s="276"/>
      <c r="C4" s="276" t="s">
        <v>112</v>
      </c>
      <c r="D4" s="276" t="s">
        <v>131</v>
      </c>
      <c r="E4" s="276" t="s">
        <v>103</v>
      </c>
      <c r="F4" s="12" t="s">
        <v>132</v>
      </c>
      <c r="G4" s="12" t="s">
        <v>132</v>
      </c>
      <c r="H4" s="12" t="s">
        <v>132</v>
      </c>
      <c r="I4" s="276"/>
    </row>
    <row r="5" spans="2:9" x14ac:dyDescent="0.25">
      <c r="B5" s="6">
        <v>1</v>
      </c>
      <c r="C5" s="11"/>
      <c r="D5" s="11"/>
      <c r="E5" s="11"/>
      <c r="F5" s="11"/>
      <c r="G5" s="11"/>
      <c r="H5" s="11"/>
      <c r="I5" s="11" t="e">
        <f>AVERAGE(F5:H5)</f>
        <v>#DIV/0!</v>
      </c>
    </row>
    <row r="6" spans="2:9" x14ac:dyDescent="0.25">
      <c r="B6" s="6">
        <v>2</v>
      </c>
      <c r="C6" s="11"/>
      <c r="D6" s="11"/>
      <c r="E6" s="11"/>
      <c r="F6" s="11"/>
      <c r="G6" s="11"/>
      <c r="H6" s="11"/>
      <c r="I6" s="11" t="e">
        <f t="shared" ref="I6:I14" si="0">AVERAGE(F6:H6)</f>
        <v>#DIV/0!</v>
      </c>
    </row>
    <row r="7" spans="2:9" x14ac:dyDescent="0.25">
      <c r="B7" s="6">
        <v>3</v>
      </c>
      <c r="C7" s="11"/>
      <c r="D7" s="11"/>
      <c r="E7" s="11"/>
      <c r="F7" s="11"/>
      <c r="G7" s="11"/>
      <c r="H7" s="11"/>
      <c r="I7" s="11" t="e">
        <f t="shared" si="0"/>
        <v>#DIV/0!</v>
      </c>
    </row>
    <row r="8" spans="2:9" x14ac:dyDescent="0.25">
      <c r="B8" s="6">
        <v>4</v>
      </c>
      <c r="C8" s="11"/>
      <c r="D8" s="11"/>
      <c r="E8" s="11"/>
      <c r="F8" s="11"/>
      <c r="G8" s="11"/>
      <c r="H8" s="11"/>
      <c r="I8" s="11" t="e">
        <f t="shared" si="0"/>
        <v>#DIV/0!</v>
      </c>
    </row>
    <row r="9" spans="2:9" x14ac:dyDescent="0.25">
      <c r="B9" s="6">
        <v>5</v>
      </c>
      <c r="C9" s="11"/>
      <c r="D9" s="11"/>
      <c r="E9" s="11"/>
      <c r="F9" s="11"/>
      <c r="G9" s="11"/>
      <c r="H9" s="11"/>
      <c r="I9" s="11" t="e">
        <f t="shared" si="0"/>
        <v>#DIV/0!</v>
      </c>
    </row>
    <row r="10" spans="2:9" x14ac:dyDescent="0.25">
      <c r="B10" s="6">
        <v>6</v>
      </c>
      <c r="C10" s="11"/>
      <c r="D10" s="11"/>
      <c r="E10" s="11"/>
      <c r="F10" s="11"/>
      <c r="G10" s="11"/>
      <c r="H10" s="11"/>
      <c r="I10" s="11" t="e">
        <f t="shared" si="0"/>
        <v>#DIV/0!</v>
      </c>
    </row>
    <row r="11" spans="2:9" x14ac:dyDescent="0.25">
      <c r="B11" s="6">
        <v>7</v>
      </c>
      <c r="C11" s="11"/>
      <c r="D11" s="11"/>
      <c r="E11" s="11"/>
      <c r="F11" s="11"/>
      <c r="G11" s="11"/>
      <c r="H11" s="11"/>
      <c r="I11" s="11" t="e">
        <f t="shared" si="0"/>
        <v>#DIV/0!</v>
      </c>
    </row>
    <row r="12" spans="2:9" x14ac:dyDescent="0.25">
      <c r="B12" s="6">
        <v>8</v>
      </c>
      <c r="C12" s="11"/>
      <c r="D12" s="11"/>
      <c r="E12" s="11"/>
      <c r="F12" s="11"/>
      <c r="G12" s="11"/>
      <c r="H12" s="11"/>
      <c r="I12" s="11" t="e">
        <f t="shared" si="0"/>
        <v>#DIV/0!</v>
      </c>
    </row>
    <row r="13" spans="2:9" x14ac:dyDescent="0.25">
      <c r="B13" s="6">
        <v>9</v>
      </c>
      <c r="C13" s="11"/>
      <c r="D13" s="11"/>
      <c r="E13" s="11"/>
      <c r="F13" s="11"/>
      <c r="G13" s="11"/>
      <c r="H13" s="11"/>
      <c r="I13" s="11" t="e">
        <f t="shared" si="0"/>
        <v>#DIV/0!</v>
      </c>
    </row>
    <row r="14" spans="2:9" x14ac:dyDescent="0.25">
      <c r="B14" s="6">
        <v>10</v>
      </c>
      <c r="C14" s="11"/>
      <c r="D14" s="11"/>
      <c r="E14" s="11"/>
      <c r="F14" s="11"/>
      <c r="G14" s="11"/>
      <c r="H14" s="11"/>
      <c r="I14" s="11" t="e">
        <f t="shared" si="0"/>
        <v>#DIV/0!</v>
      </c>
    </row>
    <row r="18" spans="2:9" ht="15.75" x14ac:dyDescent="0.25">
      <c r="B18" s="275" t="s">
        <v>142</v>
      </c>
      <c r="C18" s="275"/>
      <c r="D18" s="275"/>
      <c r="E18" s="275"/>
      <c r="F18" s="275"/>
      <c r="G18" s="275"/>
      <c r="H18" s="275"/>
      <c r="I18" s="275"/>
    </row>
    <row r="19" spans="2:9" x14ac:dyDescent="0.25">
      <c r="B19" s="276" t="s">
        <v>130</v>
      </c>
      <c r="C19" s="276" t="s">
        <v>112</v>
      </c>
      <c r="D19" s="276" t="s">
        <v>131</v>
      </c>
      <c r="E19" s="276" t="s">
        <v>103</v>
      </c>
      <c r="F19" s="12" t="s">
        <v>133</v>
      </c>
      <c r="G19" s="12" t="s">
        <v>134</v>
      </c>
      <c r="H19" s="12" t="s">
        <v>135</v>
      </c>
      <c r="I19" s="276" t="s">
        <v>137</v>
      </c>
    </row>
    <row r="20" spans="2:9" x14ac:dyDescent="0.25">
      <c r="B20" s="276"/>
      <c r="C20" s="276" t="s">
        <v>112</v>
      </c>
      <c r="D20" s="276" t="s">
        <v>131</v>
      </c>
      <c r="E20" s="276" t="s">
        <v>103</v>
      </c>
      <c r="F20" s="12" t="s">
        <v>132</v>
      </c>
      <c r="G20" s="12" t="s">
        <v>132</v>
      </c>
      <c r="H20" s="12" t="s">
        <v>132</v>
      </c>
      <c r="I20" s="276"/>
    </row>
    <row r="21" spans="2:9" x14ac:dyDescent="0.25">
      <c r="B21" s="6">
        <v>1</v>
      </c>
      <c r="C21" s="11"/>
      <c r="D21" s="11"/>
      <c r="E21" s="11"/>
      <c r="F21" s="11"/>
      <c r="G21" s="11"/>
      <c r="H21" s="11"/>
      <c r="I21" s="11" t="e">
        <f>AVERAGE(F21:H21)</f>
        <v>#DIV/0!</v>
      </c>
    </row>
    <row r="22" spans="2:9" x14ac:dyDescent="0.25">
      <c r="B22" s="6">
        <v>2</v>
      </c>
      <c r="C22" s="11"/>
      <c r="D22" s="11"/>
      <c r="E22" s="11"/>
      <c r="F22" s="11"/>
      <c r="G22" s="11"/>
      <c r="H22" s="11"/>
      <c r="I22" s="11" t="e">
        <f t="shared" ref="I22:I30" si="1">AVERAGE(F22:H22)</f>
        <v>#DIV/0!</v>
      </c>
    </row>
    <row r="23" spans="2:9" x14ac:dyDescent="0.25">
      <c r="B23" s="6">
        <v>3</v>
      </c>
      <c r="C23" s="11"/>
      <c r="D23" s="11"/>
      <c r="E23" s="11"/>
      <c r="F23" s="11"/>
      <c r="G23" s="11"/>
      <c r="H23" s="11"/>
      <c r="I23" s="11" t="e">
        <f t="shared" si="1"/>
        <v>#DIV/0!</v>
      </c>
    </row>
    <row r="24" spans="2:9" x14ac:dyDescent="0.25">
      <c r="B24" s="6">
        <v>4</v>
      </c>
      <c r="C24" s="11"/>
      <c r="D24" s="11"/>
      <c r="E24" s="11"/>
      <c r="F24" s="11"/>
      <c r="G24" s="11"/>
      <c r="H24" s="11"/>
      <c r="I24" s="11" t="e">
        <f t="shared" si="1"/>
        <v>#DIV/0!</v>
      </c>
    </row>
    <row r="25" spans="2:9" x14ac:dyDescent="0.25">
      <c r="B25" s="6">
        <v>5</v>
      </c>
      <c r="C25" s="11"/>
      <c r="D25" s="11"/>
      <c r="E25" s="11"/>
      <c r="F25" s="11"/>
      <c r="G25" s="11"/>
      <c r="H25" s="11"/>
      <c r="I25" s="11" t="e">
        <f t="shared" si="1"/>
        <v>#DIV/0!</v>
      </c>
    </row>
    <row r="26" spans="2:9" x14ac:dyDescent="0.25">
      <c r="B26" s="6">
        <v>6</v>
      </c>
      <c r="C26" s="11"/>
      <c r="D26" s="11"/>
      <c r="E26" s="11"/>
      <c r="F26" s="11"/>
      <c r="G26" s="11"/>
      <c r="H26" s="11"/>
      <c r="I26" s="11" t="e">
        <f t="shared" si="1"/>
        <v>#DIV/0!</v>
      </c>
    </row>
    <row r="27" spans="2:9" x14ac:dyDescent="0.25">
      <c r="B27" s="6">
        <v>7</v>
      </c>
      <c r="C27" s="11"/>
      <c r="D27" s="11"/>
      <c r="E27" s="11"/>
      <c r="F27" s="11"/>
      <c r="G27" s="11"/>
      <c r="H27" s="11"/>
      <c r="I27" s="11" t="e">
        <f t="shared" si="1"/>
        <v>#DIV/0!</v>
      </c>
    </row>
    <row r="28" spans="2:9" x14ac:dyDescent="0.25">
      <c r="B28" s="6">
        <v>8</v>
      </c>
      <c r="C28" s="11"/>
      <c r="D28" s="11"/>
      <c r="E28" s="11"/>
      <c r="F28" s="11"/>
      <c r="G28" s="11"/>
      <c r="H28" s="11"/>
      <c r="I28" s="11" t="e">
        <f t="shared" si="1"/>
        <v>#DIV/0!</v>
      </c>
    </row>
    <row r="29" spans="2:9" x14ac:dyDescent="0.25">
      <c r="B29" s="6">
        <v>9</v>
      </c>
      <c r="C29" s="11"/>
      <c r="D29" s="11"/>
      <c r="E29" s="11"/>
      <c r="F29" s="11"/>
      <c r="G29" s="11"/>
      <c r="H29" s="11"/>
      <c r="I29" s="11" t="e">
        <f t="shared" si="1"/>
        <v>#DIV/0!</v>
      </c>
    </row>
    <row r="30" spans="2:9" x14ac:dyDescent="0.25">
      <c r="B30" s="6">
        <v>10</v>
      </c>
      <c r="C30" s="11"/>
      <c r="D30" s="11"/>
      <c r="E30" s="11"/>
      <c r="F30" s="11"/>
      <c r="G30" s="11"/>
      <c r="H30" s="11"/>
      <c r="I30" s="11" t="e">
        <f t="shared" si="1"/>
        <v>#DIV/0!</v>
      </c>
    </row>
    <row r="34" spans="2:9" ht="15.75" x14ac:dyDescent="0.25">
      <c r="B34" s="275" t="s">
        <v>138</v>
      </c>
      <c r="C34" s="275"/>
      <c r="D34" s="275"/>
      <c r="E34" s="275"/>
      <c r="F34" s="275"/>
      <c r="G34" s="275"/>
      <c r="H34" s="275"/>
      <c r="I34" s="275"/>
    </row>
    <row r="35" spans="2:9" x14ac:dyDescent="0.25">
      <c r="B35" s="276" t="s">
        <v>130</v>
      </c>
      <c r="C35" s="276" t="s">
        <v>112</v>
      </c>
      <c r="D35" s="276" t="s">
        <v>131</v>
      </c>
      <c r="E35" s="276" t="s">
        <v>103</v>
      </c>
      <c r="F35" s="12" t="s">
        <v>133</v>
      </c>
      <c r="G35" s="12" t="s">
        <v>134</v>
      </c>
      <c r="H35" s="12" t="s">
        <v>135</v>
      </c>
      <c r="I35" s="276" t="s">
        <v>137</v>
      </c>
    </row>
    <row r="36" spans="2:9" x14ac:dyDescent="0.25">
      <c r="B36" s="276"/>
      <c r="C36" s="276" t="s">
        <v>112</v>
      </c>
      <c r="D36" s="276" t="s">
        <v>131</v>
      </c>
      <c r="E36" s="276" t="s">
        <v>103</v>
      </c>
      <c r="F36" s="12" t="s">
        <v>132</v>
      </c>
      <c r="G36" s="12" t="s">
        <v>132</v>
      </c>
      <c r="H36" s="12" t="s">
        <v>132</v>
      </c>
      <c r="I36" s="276"/>
    </row>
    <row r="37" spans="2:9" x14ac:dyDescent="0.25">
      <c r="B37" s="6">
        <v>1</v>
      </c>
      <c r="C37" s="11"/>
      <c r="D37" s="11"/>
      <c r="E37" s="11"/>
      <c r="F37" s="11"/>
      <c r="G37" s="11"/>
      <c r="H37" s="11"/>
      <c r="I37" s="11" t="e">
        <f>AVERAGE(F37:H37)</f>
        <v>#DIV/0!</v>
      </c>
    </row>
    <row r="38" spans="2:9" x14ac:dyDescent="0.25">
      <c r="B38" s="6">
        <v>2</v>
      </c>
      <c r="C38" s="11"/>
      <c r="D38" s="11"/>
      <c r="E38" s="11"/>
      <c r="F38" s="11"/>
      <c r="G38" s="11"/>
      <c r="H38" s="11"/>
      <c r="I38" s="11" t="e">
        <f t="shared" ref="I38:I46" si="2">AVERAGE(F38:H38)</f>
        <v>#DIV/0!</v>
      </c>
    </row>
    <row r="39" spans="2:9" x14ac:dyDescent="0.25">
      <c r="B39" s="6">
        <v>3</v>
      </c>
      <c r="C39" s="11"/>
      <c r="D39" s="11"/>
      <c r="E39" s="11"/>
      <c r="F39" s="11"/>
      <c r="G39" s="11"/>
      <c r="H39" s="11"/>
      <c r="I39" s="11" t="e">
        <f t="shared" si="2"/>
        <v>#DIV/0!</v>
      </c>
    </row>
    <row r="40" spans="2:9" x14ac:dyDescent="0.25">
      <c r="B40" s="6">
        <v>4</v>
      </c>
      <c r="C40" s="11"/>
      <c r="D40" s="11"/>
      <c r="E40" s="11"/>
      <c r="F40" s="11"/>
      <c r="G40" s="11"/>
      <c r="H40" s="11"/>
      <c r="I40" s="11" t="e">
        <f t="shared" si="2"/>
        <v>#DIV/0!</v>
      </c>
    </row>
    <row r="41" spans="2:9" x14ac:dyDescent="0.25">
      <c r="B41" s="6">
        <v>5</v>
      </c>
      <c r="C41" s="11"/>
      <c r="D41" s="11"/>
      <c r="E41" s="11"/>
      <c r="F41" s="11"/>
      <c r="G41" s="11"/>
      <c r="H41" s="11"/>
      <c r="I41" s="11" t="e">
        <f t="shared" si="2"/>
        <v>#DIV/0!</v>
      </c>
    </row>
    <row r="42" spans="2:9" x14ac:dyDescent="0.25">
      <c r="B42" s="6">
        <v>6</v>
      </c>
      <c r="C42" s="11"/>
      <c r="D42" s="11"/>
      <c r="E42" s="11"/>
      <c r="F42" s="11"/>
      <c r="G42" s="11"/>
      <c r="H42" s="11"/>
      <c r="I42" s="11" t="e">
        <f t="shared" si="2"/>
        <v>#DIV/0!</v>
      </c>
    </row>
    <row r="43" spans="2:9" x14ac:dyDescent="0.25">
      <c r="B43" s="6">
        <v>7</v>
      </c>
      <c r="C43" s="11"/>
      <c r="D43" s="11"/>
      <c r="E43" s="11"/>
      <c r="F43" s="11"/>
      <c r="G43" s="11"/>
      <c r="H43" s="11"/>
      <c r="I43" s="11" t="e">
        <f t="shared" si="2"/>
        <v>#DIV/0!</v>
      </c>
    </row>
    <row r="44" spans="2:9" x14ac:dyDescent="0.25">
      <c r="B44" s="6">
        <v>8</v>
      </c>
      <c r="C44" s="11"/>
      <c r="D44" s="11"/>
      <c r="E44" s="11"/>
      <c r="F44" s="11"/>
      <c r="G44" s="11"/>
      <c r="H44" s="11"/>
      <c r="I44" s="11" t="e">
        <f t="shared" si="2"/>
        <v>#DIV/0!</v>
      </c>
    </row>
    <row r="45" spans="2:9" x14ac:dyDescent="0.25">
      <c r="B45" s="6">
        <v>9</v>
      </c>
      <c r="C45" s="11"/>
      <c r="D45" s="11"/>
      <c r="E45" s="11"/>
      <c r="F45" s="11"/>
      <c r="G45" s="11"/>
      <c r="H45" s="11"/>
      <c r="I45" s="11" t="e">
        <f t="shared" si="2"/>
        <v>#DIV/0!</v>
      </c>
    </row>
    <row r="46" spans="2:9" x14ac:dyDescent="0.25">
      <c r="B46" s="6">
        <v>10</v>
      </c>
      <c r="C46" s="11"/>
      <c r="D46" s="11"/>
      <c r="E46" s="11"/>
      <c r="F46" s="11"/>
      <c r="G46" s="11"/>
      <c r="H46" s="11"/>
      <c r="I46" s="11" t="e">
        <f t="shared" si="2"/>
        <v>#DIV/0!</v>
      </c>
    </row>
  </sheetData>
  <mergeCells count="18">
    <mergeCell ref="B34:I34"/>
    <mergeCell ref="B35:B36"/>
    <mergeCell ref="C35:C36"/>
    <mergeCell ref="D35:D36"/>
    <mergeCell ref="E35:E36"/>
    <mergeCell ref="I35:I36"/>
    <mergeCell ref="B18:I18"/>
    <mergeCell ref="B19:B20"/>
    <mergeCell ref="C19:C20"/>
    <mergeCell ref="D19:D20"/>
    <mergeCell ref="E19:E20"/>
    <mergeCell ref="I19:I20"/>
    <mergeCell ref="B2:I2"/>
    <mergeCell ref="I3:I4"/>
    <mergeCell ref="E3:E4"/>
    <mergeCell ref="D3:D4"/>
    <mergeCell ref="C3:C4"/>
    <mergeCell ref="B3:B4"/>
  </mergeCells>
  <pageMargins left="0.511811024" right="0.511811024" top="0.78740157499999996" bottom="0.78740157499999996" header="0.31496062000000002" footer="0.31496062000000002"/>
  <headerFooter>
    <oddFooter>&amp;C_x000D_&amp;1#&amp;"Calibri"&amp;10&amp;K000000 Ostensivo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ata xmlns="91e4a2dc-b70f-4777-95f4-9d0e47505a59">2024-02-22T06:51:39+00:00</Data>
    <_ip_UnifiedCompliancePolicyUIAction xmlns="http://schemas.microsoft.com/sharepoint/v3" xsi:nil="true"/>
    <TaxCatchAll xmlns="5e749566-f2f3-4332-918a-9b94303301a5" xsi:nil="true"/>
    <_ip_UnifiedCompliancePolicyProperties xmlns="http://schemas.microsoft.com/sharepoint/v3" xsi:nil="true"/>
    <lcf76f155ced4ddcb4097134ff3c332f xmlns="91e4a2dc-b70f-4777-95f4-9d0e47505a59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580C28DFC666745A5BECFCBC415E7BF" ma:contentTypeVersion="19" ma:contentTypeDescription="Crie um novo documento." ma:contentTypeScope="" ma:versionID="f3d6e5921f18d0671382e22deceb93bf">
  <xsd:schema xmlns:xsd="http://www.w3.org/2001/XMLSchema" xmlns:xs="http://www.w3.org/2001/XMLSchema" xmlns:p="http://schemas.microsoft.com/office/2006/metadata/properties" xmlns:ns1="http://schemas.microsoft.com/sharepoint/v3" xmlns:ns2="91e4a2dc-b70f-4777-95f4-9d0e47505a59" xmlns:ns3="5e749566-f2f3-4332-918a-9b94303301a5" targetNamespace="http://schemas.microsoft.com/office/2006/metadata/properties" ma:root="true" ma:fieldsID="da3a668141bb6ebc17c7871f2fe30177" ns1:_="" ns2:_="" ns3:_="">
    <xsd:import namespace="http://schemas.microsoft.com/sharepoint/v3"/>
    <xsd:import namespace="91e4a2dc-b70f-4777-95f4-9d0e47505a59"/>
    <xsd:import namespace="5e749566-f2f3-4332-918a-9b94303301a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1:_ip_UnifiedCompliancePolicyProperties" minOccurs="0"/>
                <xsd:element ref="ns1:_ip_UnifiedCompliancePolicyUIAction" minOccurs="0"/>
                <xsd:element ref="ns2:MediaServiceObjectDetectorVersions" minOccurs="0"/>
                <xsd:element ref="ns2:Data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1" nillable="true" ma:displayName="Propriedades da Política de Conformidade Unificada" ma:hidden="true" ma:internalName="_ip_UnifiedCompliancePolicyProperties">
      <xsd:simpleType>
        <xsd:restriction base="dms:Note"/>
      </xsd:simpleType>
    </xsd:element>
    <xsd:element name="_ip_UnifiedCompliancePolicyUIAction" ma:index="22" nillable="true" ma:displayName="Ação de Interface do Usuário da Política de Conformidade Unificada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e4a2dc-b70f-4777-95f4-9d0e47505a5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Marcações de imagem" ma:readOnly="false" ma:fieldId="{5cf76f15-5ced-4ddc-b409-7134ff3c332f}" ma:taxonomyMulti="true" ma:sspId="17c5304c-547e-453c-a4d3-5a977236ca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Data" ma:index="24" nillable="true" ma:displayName="Data" ma:default="[today]" ma:format="DateTime" ma:internalName="Data">
      <xsd:simpleType>
        <xsd:restriction base="dms:DateTim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e749566-f2f3-4332-918a-9b94303301a5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15d723c7-7a32-4f29-a07d-78acc0269ce0}" ma:internalName="TaxCatchAll" ma:showField="CatchAllData" ma:web="5e749566-f2f3-4332-918a-9b94303301a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48B2DFB-E1E8-400F-B64F-D55FEFE14F49}">
  <ds:schemaRefs>
    <ds:schemaRef ds:uri="http://schemas.microsoft.com/office/2006/metadata/properties"/>
    <ds:schemaRef ds:uri="http://schemas.microsoft.com/office/infopath/2007/PartnerControls"/>
    <ds:schemaRef ds:uri="91e4a2dc-b70f-4777-95f4-9d0e47505a59"/>
    <ds:schemaRef ds:uri="http://schemas.microsoft.com/sharepoint/v3"/>
    <ds:schemaRef ds:uri="5e749566-f2f3-4332-918a-9b94303301a5"/>
  </ds:schemaRefs>
</ds:datastoreItem>
</file>

<file path=customXml/itemProps2.xml><?xml version="1.0" encoding="utf-8"?>
<ds:datastoreItem xmlns:ds="http://schemas.openxmlformats.org/officeDocument/2006/customXml" ds:itemID="{4441CE42-8F8A-47BD-98CA-5A5526DBE07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EBC9C2D-8DFB-40DD-A92B-725CB141D68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1</vt:i4>
      </vt:variant>
    </vt:vector>
  </HeadingPairs>
  <TitlesOfParts>
    <vt:vector size="4" baseType="lpstr">
      <vt:lpstr>Modelo Proposta</vt:lpstr>
      <vt:lpstr>Mem. Cál. - Mód.1 e Submód.3</vt:lpstr>
      <vt:lpstr>Mem. Cál. - Mód. 5</vt:lpstr>
      <vt:lpstr>'Modelo Proposta'!Area_de_impressao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Modelo</dc:title>
  <dc:creator>Rafael</dc:creator>
  <cp:lastModifiedBy>Artur Corrêa Fernandes</cp:lastModifiedBy>
  <cp:lastPrinted>2025-03-31T20:44:02Z</cp:lastPrinted>
  <dcterms:created xsi:type="dcterms:W3CDTF">2011-10-31T14:44:19Z</dcterms:created>
  <dcterms:modified xsi:type="dcterms:W3CDTF">2025-12-04T20:15:14Z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7073b22-4fa6-4a78-98b1-87d7d3aea64d_Enabled">
    <vt:lpwstr>true</vt:lpwstr>
  </property>
  <property fmtid="{D5CDD505-2E9C-101B-9397-08002B2CF9AE}" pid="3" name="MSIP_Label_e7073b22-4fa6-4a78-98b1-87d7d3aea64d_SetDate">
    <vt:lpwstr>2024-03-08T18:59:34Z</vt:lpwstr>
  </property>
  <property fmtid="{D5CDD505-2E9C-101B-9397-08002B2CF9AE}" pid="4" name="MSIP_Label_e7073b22-4fa6-4a78-98b1-87d7d3aea64d_Method">
    <vt:lpwstr>Privileged</vt:lpwstr>
  </property>
  <property fmtid="{D5CDD505-2E9C-101B-9397-08002B2CF9AE}" pid="5" name="MSIP_Label_e7073b22-4fa6-4a78-98b1-87d7d3aea64d_Name">
    <vt:lpwstr>Público</vt:lpwstr>
  </property>
  <property fmtid="{D5CDD505-2E9C-101B-9397-08002B2CF9AE}" pid="6" name="MSIP_Label_e7073b22-4fa6-4a78-98b1-87d7d3aea64d_SiteId">
    <vt:lpwstr>37bb5be2-ce71-4a25-949e-94c6df2c970d</vt:lpwstr>
  </property>
  <property fmtid="{D5CDD505-2E9C-101B-9397-08002B2CF9AE}" pid="7" name="MSIP_Label_e7073b22-4fa6-4a78-98b1-87d7d3aea64d_ActionId">
    <vt:lpwstr>dbeae968-41f0-497d-a5d0-90c0512ea0ca</vt:lpwstr>
  </property>
  <property fmtid="{D5CDD505-2E9C-101B-9397-08002B2CF9AE}" pid="8" name="MSIP_Label_e7073b22-4fa6-4a78-98b1-87d7d3aea64d_ContentBits">
    <vt:lpwstr>2</vt:lpwstr>
  </property>
  <property fmtid="{D5CDD505-2E9C-101B-9397-08002B2CF9AE}" pid="9" name="ContentTypeId">
    <vt:lpwstr>0x0101001580C28DFC666745A5BECFCBC415E7BF</vt:lpwstr>
  </property>
  <property fmtid="{D5CDD505-2E9C-101B-9397-08002B2CF9AE}" pid="10" name="MediaServiceImageTags">
    <vt:lpwstr/>
  </property>
</Properties>
</file>